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-315" yWindow="795" windowWidth="10890" windowHeight="8805" tabRatio="597"/>
  </bookViews>
  <sheets>
    <sheet name="Лист1" sheetId="1" r:id="rId1"/>
    <sheet name="Лист1 (2)" sheetId="3" r:id="rId2"/>
    <sheet name="Лист2" sheetId="4" r:id="rId3"/>
    <sheet name="Лист3" sheetId="5" r:id="rId4"/>
    <sheet name="Лист4" sheetId="6" r:id="rId5"/>
    <sheet name="Лист5" sheetId="7" r:id="rId6"/>
    <sheet name="Лист6" sheetId="8" r:id="rId7"/>
  </sheets>
  <definedNames>
    <definedName name="_xlnm.Print_Area" localSheetId="0">Лист1!$A$1:$R$761</definedName>
    <definedName name="_xlnm.Print_Area" localSheetId="1">'Лист1 (2)'!$A$1:$P$474</definedName>
  </definedNames>
  <calcPr calcId="124519" refMode="R1C1"/>
</workbook>
</file>

<file path=xl/calcChain.xml><?xml version="1.0" encoding="utf-8"?>
<calcChain xmlns="http://schemas.openxmlformats.org/spreadsheetml/2006/main">
  <c r="C305" i="1"/>
  <c r="D489"/>
  <c r="C489" s="1"/>
  <c r="F489"/>
  <c r="E489" s="1"/>
  <c r="D490"/>
  <c r="C490" s="1"/>
  <c r="F490"/>
  <c r="E490" s="1"/>
  <c r="H205"/>
  <c r="H206"/>
  <c r="H288"/>
  <c r="G292" s="1"/>
  <c r="H289"/>
  <c r="G293" s="1"/>
  <c r="H290"/>
  <c r="G294" s="1"/>
  <c r="H291"/>
  <c r="G295" s="1"/>
  <c r="H292"/>
  <c r="G296" s="1"/>
  <c r="H293"/>
  <c r="G297" s="1"/>
  <c r="H294"/>
  <c r="G298" s="1"/>
  <c r="H295"/>
  <c r="G299" s="1"/>
  <c r="H296"/>
  <c r="G300" s="1"/>
  <c r="H297"/>
  <c r="G301" s="1"/>
  <c r="H287"/>
  <c r="G291" s="1"/>
  <c r="Q308"/>
  <c r="Q309"/>
  <c r="Q310"/>
  <c r="P311" s="1"/>
  <c r="Q311"/>
  <c r="Q312"/>
  <c r="Q313"/>
  <c r="Q314"/>
  <c r="P315" s="1"/>
  <c r="Q315"/>
  <c r="Q316"/>
  <c r="Q317"/>
  <c r="Q318"/>
  <c r="P319" s="1"/>
  <c r="Q319"/>
  <c r="Q320"/>
  <c r="Q321"/>
  <c r="Q322"/>
  <c r="P323" s="1"/>
  <c r="Q323"/>
  <c r="Q324"/>
  <c r="Q325"/>
  <c r="Q326"/>
  <c r="P327" s="1"/>
  <c r="Q327"/>
  <c r="Q328"/>
  <c r="Q329"/>
  <c r="Q330"/>
  <c r="P331" s="1"/>
  <c r="Q331"/>
  <c r="Q332"/>
  <c r="Q333"/>
  <c r="Q334"/>
  <c r="P335" s="1"/>
  <c r="Q335"/>
  <c r="Q336"/>
  <c r="Q337"/>
  <c r="Q338"/>
  <c r="P339" s="1"/>
  <c r="Q339"/>
  <c r="Q340"/>
  <c r="Q341"/>
  <c r="Q342"/>
  <c r="P343" s="1"/>
  <c r="Q343"/>
  <c r="Q307"/>
  <c r="P308" s="1"/>
  <c r="O308"/>
  <c r="N308" s="1"/>
  <c r="M308"/>
  <c r="Q297"/>
  <c r="P298" s="1"/>
  <c r="H348"/>
  <c r="H349"/>
  <c r="G353" s="1"/>
  <c r="H350"/>
  <c r="G354" s="1"/>
  <c r="H351"/>
  <c r="G355" s="1"/>
  <c r="H352"/>
  <c r="G356" s="1"/>
  <c r="H353"/>
  <c r="G357" s="1"/>
  <c r="H354"/>
  <c r="G358" s="1"/>
  <c r="H355"/>
  <c r="G359" s="1"/>
  <c r="H356"/>
  <c r="G360" s="1"/>
  <c r="H357"/>
  <c r="G361" s="1"/>
  <c r="H358"/>
  <c r="G362" s="1"/>
  <c r="H359"/>
  <c r="G363" s="1"/>
  <c r="H360"/>
  <c r="G364" s="1"/>
  <c r="H361"/>
  <c r="G365" s="1"/>
  <c r="H362"/>
  <c r="G366" s="1"/>
  <c r="H363"/>
  <c r="G367" s="1"/>
  <c r="H364"/>
  <c r="G368" s="1"/>
  <c r="H365"/>
  <c r="G369" s="1"/>
  <c r="H366"/>
  <c r="G370" s="1"/>
  <c r="H367"/>
  <c r="G371" s="1"/>
  <c r="H368"/>
  <c r="G372" s="1"/>
  <c r="H369"/>
  <c r="G373" s="1"/>
  <c r="H370"/>
  <c r="G374" s="1"/>
  <c r="H371"/>
  <c r="G375" s="1"/>
  <c r="H372"/>
  <c r="G376" s="1"/>
  <c r="H373"/>
  <c r="G377" s="1"/>
  <c r="H374"/>
  <c r="G378" s="1"/>
  <c r="H375"/>
  <c r="G379" s="1"/>
  <c r="H376"/>
  <c r="G380" s="1"/>
  <c r="H377"/>
  <c r="G381" s="1"/>
  <c r="H378"/>
  <c r="G382" s="1"/>
  <c r="H379"/>
  <c r="G383" s="1"/>
  <c r="G352"/>
  <c r="F352"/>
  <c r="E352" s="1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51"/>
  <c r="E351" s="1"/>
  <c r="D352"/>
  <c r="H347"/>
  <c r="G351" s="1"/>
  <c r="H278"/>
  <c r="G282" s="1"/>
  <c r="H279"/>
  <c r="G283" s="1"/>
  <c r="H280"/>
  <c r="G284" s="1"/>
  <c r="H281"/>
  <c r="G285" s="1"/>
  <c r="H282"/>
  <c r="G286" s="1"/>
  <c r="H283"/>
  <c r="G287" s="1"/>
  <c r="H284"/>
  <c r="G288" s="1"/>
  <c r="H285"/>
  <c r="G289" s="1"/>
  <c r="H277"/>
  <c r="F282"/>
  <c r="F283"/>
  <c r="F284"/>
  <c r="F285"/>
  <c r="F286"/>
  <c r="F287"/>
  <c r="F288"/>
  <c r="F289"/>
  <c r="G281"/>
  <c r="F281"/>
  <c r="E281" s="1"/>
  <c r="D281"/>
  <c r="C281" s="1"/>
  <c r="H275"/>
  <c r="P309"/>
  <c r="P310"/>
  <c r="P312"/>
  <c r="P313"/>
  <c r="P314"/>
  <c r="P316"/>
  <c r="P317"/>
  <c r="P318"/>
  <c r="P320"/>
  <c r="P321"/>
  <c r="P322"/>
  <c r="P324"/>
  <c r="P325"/>
  <c r="P326"/>
  <c r="P328"/>
  <c r="P329"/>
  <c r="P330"/>
  <c r="P332"/>
  <c r="P333"/>
  <c r="P334"/>
  <c r="P336"/>
  <c r="P337"/>
  <c r="P338"/>
  <c r="P340"/>
  <c r="P341"/>
  <c r="P342"/>
  <c r="P344"/>
  <c r="H383"/>
  <c r="H384"/>
  <c r="G388" s="1"/>
  <c r="H385"/>
  <c r="G389" s="1"/>
  <c r="H386"/>
  <c r="G390" s="1"/>
  <c r="H387"/>
  <c r="H388"/>
  <c r="G392" s="1"/>
  <c r="H382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07"/>
  <c r="G311" s="1"/>
  <c r="F311"/>
  <c r="E311" s="1"/>
  <c r="D311"/>
  <c r="C311" s="1"/>
  <c r="Q499"/>
  <c r="Q500"/>
  <c r="Q501"/>
  <c r="Q502"/>
  <c r="P494" s="1"/>
  <c r="Q503"/>
  <c r="P495" s="1"/>
  <c r="Q504"/>
  <c r="P496" s="1"/>
  <c r="Q505"/>
  <c r="P497" s="1"/>
  <c r="Q506"/>
  <c r="P498" s="1"/>
  <c r="Q507"/>
  <c r="P499" s="1"/>
  <c r="Q508"/>
  <c r="P500" s="1"/>
  <c r="Q509"/>
  <c r="Q510"/>
  <c r="Q511"/>
  <c r="P503" s="1"/>
  <c r="Q512"/>
  <c r="P504" s="1"/>
  <c r="Q513"/>
  <c r="P505" s="1"/>
  <c r="Q514"/>
  <c r="P506" s="1"/>
  <c r="Q515"/>
  <c r="P507" s="1"/>
  <c r="Q516"/>
  <c r="P508" s="1"/>
  <c r="Q517"/>
  <c r="P509" s="1"/>
  <c r="Q518"/>
  <c r="P510" s="1"/>
  <c r="Q519"/>
  <c r="P511" s="1"/>
  <c r="Q520"/>
  <c r="P512" s="1"/>
  <c r="Q521"/>
  <c r="P513" s="1"/>
  <c r="Q522"/>
  <c r="P514" s="1"/>
  <c r="Q523"/>
  <c r="P515" s="1"/>
  <c r="Q524"/>
  <c r="Q525"/>
  <c r="Q526"/>
  <c r="Q527"/>
  <c r="Q528"/>
  <c r="Q529"/>
  <c r="Q530"/>
  <c r="Q531"/>
  <c r="Q532"/>
  <c r="Q493"/>
  <c r="P485" s="1"/>
  <c r="Q494"/>
  <c r="P486" s="1"/>
  <c r="Q495"/>
  <c r="P487" s="1"/>
  <c r="Q496"/>
  <c r="P488" s="1"/>
  <c r="Q497"/>
  <c r="P489" s="1"/>
  <c r="Q498"/>
  <c r="P490" s="1"/>
  <c r="Q492"/>
  <c r="P484" s="1"/>
  <c r="O504"/>
  <c r="O505"/>
  <c r="N505" s="1"/>
  <c r="O506"/>
  <c r="O507"/>
  <c r="N507" s="1"/>
  <c r="O508"/>
  <c r="O509"/>
  <c r="N509" s="1"/>
  <c r="O510"/>
  <c r="O511"/>
  <c r="N511" s="1"/>
  <c r="O512"/>
  <c r="O513"/>
  <c r="N513" s="1"/>
  <c r="O514"/>
  <c r="O515"/>
  <c r="N515" s="1"/>
  <c r="O516"/>
  <c r="O503"/>
  <c r="N503" s="1"/>
  <c r="O495"/>
  <c r="O496"/>
  <c r="O497"/>
  <c r="O498"/>
  <c r="O499"/>
  <c r="O500"/>
  <c r="O485"/>
  <c r="O486"/>
  <c r="N486" s="1"/>
  <c r="O487"/>
  <c r="O488"/>
  <c r="N488" s="1"/>
  <c r="O489"/>
  <c r="O490"/>
  <c r="N490" s="1"/>
  <c r="O484"/>
  <c r="O494"/>
  <c r="M504"/>
  <c r="M505"/>
  <c r="L525" s="1"/>
  <c r="M506"/>
  <c r="L526" s="1"/>
  <c r="M507"/>
  <c r="L527" s="1"/>
  <c r="M508"/>
  <c r="L528" s="1"/>
  <c r="M509"/>
  <c r="L529" s="1"/>
  <c r="M510"/>
  <c r="L530" s="1"/>
  <c r="M511"/>
  <c r="M512"/>
  <c r="M513"/>
  <c r="M514"/>
  <c r="M515"/>
  <c r="M516"/>
  <c r="M503"/>
  <c r="M495"/>
  <c r="M496"/>
  <c r="M497"/>
  <c r="M498"/>
  <c r="M499"/>
  <c r="M500"/>
  <c r="M494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H525"/>
  <c r="G527" s="1"/>
  <c r="F527"/>
  <c r="E527" s="1"/>
  <c r="D527"/>
  <c r="C528" s="1"/>
  <c r="Q539"/>
  <c r="P531" s="1"/>
  <c r="Q540"/>
  <c r="P532" s="1"/>
  <c r="Q541"/>
  <c r="P533" s="1"/>
  <c r="Q542"/>
  <c r="Q543"/>
  <c r="P535" s="1"/>
  <c r="Q544"/>
  <c r="P536" s="1"/>
  <c r="Q545"/>
  <c r="P537" s="1"/>
  <c r="Q546"/>
  <c r="P538" s="1"/>
  <c r="Q547"/>
  <c r="P539" s="1"/>
  <c r="Q548"/>
  <c r="P540" s="1"/>
  <c r="Q549"/>
  <c r="P541" s="1"/>
  <c r="Q550"/>
  <c r="P542" s="1"/>
  <c r="Q551"/>
  <c r="P543" s="1"/>
  <c r="Q552"/>
  <c r="P544" s="1"/>
  <c r="Q553"/>
  <c r="P545" s="1"/>
  <c r="P534"/>
  <c r="O531"/>
  <c r="N531" s="1"/>
  <c r="O532"/>
  <c r="N532" s="1"/>
  <c r="O533"/>
  <c r="N533" s="1"/>
  <c r="O534"/>
  <c r="N534" s="1"/>
  <c r="O535"/>
  <c r="N535" s="1"/>
  <c r="O536"/>
  <c r="N536" s="1"/>
  <c r="O537"/>
  <c r="N537" s="1"/>
  <c r="O538"/>
  <c r="N538" s="1"/>
  <c r="O539"/>
  <c r="N539" s="1"/>
  <c r="O540"/>
  <c r="N540" s="1"/>
  <c r="O541"/>
  <c r="N541" s="1"/>
  <c r="O542"/>
  <c r="N542" s="1"/>
  <c r="O543"/>
  <c r="N543" s="1"/>
  <c r="O544"/>
  <c r="N544" s="1"/>
  <c r="O545"/>
  <c r="N545" s="1"/>
  <c r="M531"/>
  <c r="M532"/>
  <c r="M533"/>
  <c r="M534"/>
  <c r="M535"/>
  <c r="M536"/>
  <c r="M537"/>
  <c r="M538"/>
  <c r="M539"/>
  <c r="M540"/>
  <c r="M541"/>
  <c r="M542"/>
  <c r="M543"/>
  <c r="M544"/>
  <c r="M545"/>
  <c r="Q538"/>
  <c r="P530" s="1"/>
  <c r="O530"/>
  <c r="N530" s="1"/>
  <c r="M530"/>
  <c r="L554" s="1"/>
  <c r="P524"/>
  <c r="G387"/>
  <c r="G391"/>
  <c r="G386"/>
  <c r="Q388"/>
  <c r="P389" s="1"/>
  <c r="Q387"/>
  <c r="P388" s="1"/>
  <c r="Q380"/>
  <c r="P381" s="1"/>
  <c r="Q381"/>
  <c r="P382" s="1"/>
  <c r="Q382"/>
  <c r="P383" s="1"/>
  <c r="Q383"/>
  <c r="P384" s="1"/>
  <c r="Q384"/>
  <c r="P385" s="1"/>
  <c r="Q379"/>
  <c r="P380" s="1"/>
  <c r="Q368"/>
  <c r="P369" s="1"/>
  <c r="Q369"/>
  <c r="P370" s="1"/>
  <c r="Q370"/>
  <c r="P371" s="1"/>
  <c r="Q367"/>
  <c r="P368" s="1"/>
  <c r="Q348"/>
  <c r="P349" s="1"/>
  <c r="Q349"/>
  <c r="P350" s="1"/>
  <c r="Q350"/>
  <c r="P351" s="1"/>
  <c r="Q351"/>
  <c r="P352" s="1"/>
  <c r="Q352"/>
  <c r="P353" s="1"/>
  <c r="Q353"/>
  <c r="P354" s="1"/>
  <c r="Q354"/>
  <c r="P355" s="1"/>
  <c r="Q355"/>
  <c r="P356" s="1"/>
  <c r="Q356"/>
  <c r="P357" s="1"/>
  <c r="Q357"/>
  <c r="P358" s="1"/>
  <c r="Q358"/>
  <c r="P359" s="1"/>
  <c r="Q359"/>
  <c r="P360" s="1"/>
  <c r="Q360"/>
  <c r="P361" s="1"/>
  <c r="Q361"/>
  <c r="P362" s="1"/>
  <c r="Q362"/>
  <c r="P363" s="1"/>
  <c r="Q363"/>
  <c r="P364" s="1"/>
  <c r="Q347"/>
  <c r="P348" s="1"/>
  <c r="M150"/>
  <c r="O150"/>
  <c r="N150" s="1"/>
  <c r="Q266"/>
  <c r="P267" s="1"/>
  <c r="Q267"/>
  <c r="Q268"/>
  <c r="Q269"/>
  <c r="Q270"/>
  <c r="P271" s="1"/>
  <c r="Q271"/>
  <c r="P272" s="1"/>
  <c r="Q272"/>
  <c r="P273" s="1"/>
  <c r="Q273"/>
  <c r="P274" s="1"/>
  <c r="Q274"/>
  <c r="O277"/>
  <c r="N277" s="1"/>
  <c r="O278"/>
  <c r="N278" s="1"/>
  <c r="O279"/>
  <c r="N279" s="1"/>
  <c r="O280"/>
  <c r="O281"/>
  <c r="N281" s="1"/>
  <c r="O282"/>
  <c r="N282" s="1"/>
  <c r="O276"/>
  <c r="N276" s="1"/>
  <c r="O264"/>
  <c r="O265"/>
  <c r="O266"/>
  <c r="N266" s="1"/>
  <c r="O267"/>
  <c r="O268"/>
  <c r="O269"/>
  <c r="N269" s="1"/>
  <c r="O270"/>
  <c r="O271"/>
  <c r="O272"/>
  <c r="O273"/>
  <c r="O274"/>
  <c r="O275"/>
  <c r="Q262"/>
  <c r="O263"/>
  <c r="N263" s="1"/>
  <c r="Q261"/>
  <c r="Q245"/>
  <c r="Q246"/>
  <c r="P247" s="1"/>
  <c r="Q247"/>
  <c r="Q248"/>
  <c r="P249" s="1"/>
  <c r="Q249"/>
  <c r="P250" s="1"/>
  <c r="Q250"/>
  <c r="P251" s="1"/>
  <c r="Q251"/>
  <c r="Q252"/>
  <c r="P253" s="1"/>
  <c r="Q253"/>
  <c r="Q254"/>
  <c r="Q255"/>
  <c r="Q256"/>
  <c r="Q257"/>
  <c r="Q258"/>
  <c r="Q259"/>
  <c r="Q260"/>
  <c r="P261" s="1"/>
  <c r="O251"/>
  <c r="N251" s="1"/>
  <c r="O252"/>
  <c r="N252" s="1"/>
  <c r="O253"/>
  <c r="N253" s="1"/>
  <c r="O254"/>
  <c r="N254" s="1"/>
  <c r="O255"/>
  <c r="N255" s="1"/>
  <c r="O256"/>
  <c r="N256" s="1"/>
  <c r="O257"/>
  <c r="N257" s="1"/>
  <c r="O258"/>
  <c r="O259"/>
  <c r="N259" s="1"/>
  <c r="O260"/>
  <c r="N260" s="1"/>
  <c r="O261"/>
  <c r="N261" s="1"/>
  <c r="O262"/>
  <c r="N262" s="1"/>
  <c r="Q243"/>
  <c r="Q244"/>
  <c r="P245" s="1"/>
  <c r="Q242"/>
  <c r="O244"/>
  <c r="N244" s="1"/>
  <c r="O245"/>
  <c r="N245" s="1"/>
  <c r="O246"/>
  <c r="N246" s="1"/>
  <c r="O247"/>
  <c r="O248"/>
  <c r="N248" s="1"/>
  <c r="O249"/>
  <c r="N249" s="1"/>
  <c r="O250"/>
  <c r="N250" s="1"/>
  <c r="O243"/>
  <c r="N243" s="1"/>
  <c r="M277"/>
  <c r="L277" s="1"/>
  <c r="M278"/>
  <c r="L278" s="1"/>
  <c r="M279"/>
  <c r="L279" s="1"/>
  <c r="M280"/>
  <c r="L280" s="1"/>
  <c r="M281"/>
  <c r="M282"/>
  <c r="L282" s="1"/>
  <c r="M276"/>
  <c r="L276" s="1"/>
  <c r="M269"/>
  <c r="L269" s="1"/>
  <c r="M265"/>
  <c r="M266"/>
  <c r="L266" s="1"/>
  <c r="M267"/>
  <c r="L267" s="1"/>
  <c r="M268"/>
  <c r="L268" s="1"/>
  <c r="M270"/>
  <c r="L270" s="1"/>
  <c r="M271"/>
  <c r="L271" s="1"/>
  <c r="M272"/>
  <c r="M273"/>
  <c r="M274"/>
  <c r="L274" s="1"/>
  <c r="M275"/>
  <c r="L275" s="1"/>
  <c r="M264"/>
  <c r="L264" s="1"/>
  <c r="M263"/>
  <c r="M244"/>
  <c r="M245"/>
  <c r="L245" s="1"/>
  <c r="M246"/>
  <c r="L246" s="1"/>
  <c r="M247"/>
  <c r="L247" s="1"/>
  <c r="M248"/>
  <c r="L248" s="1"/>
  <c r="M249"/>
  <c r="L249" s="1"/>
  <c r="M250"/>
  <c r="L250" s="1"/>
  <c r="M251"/>
  <c r="L251" s="1"/>
  <c r="M252"/>
  <c r="M253"/>
  <c r="L253" s="1"/>
  <c r="M254"/>
  <c r="L254" s="1"/>
  <c r="M255"/>
  <c r="L255" s="1"/>
  <c r="M256"/>
  <c r="M257"/>
  <c r="L257" s="1"/>
  <c r="M258"/>
  <c r="L258" s="1"/>
  <c r="M259"/>
  <c r="L259" s="1"/>
  <c r="M260"/>
  <c r="L260" s="1"/>
  <c r="M261"/>
  <c r="L261" s="1"/>
  <c r="M262"/>
  <c r="L281"/>
  <c r="M243"/>
  <c r="F169"/>
  <c r="F163"/>
  <c r="F164"/>
  <c r="E164" s="1"/>
  <c r="F165"/>
  <c r="E165" s="1"/>
  <c r="F166"/>
  <c r="F167"/>
  <c r="H163"/>
  <c r="G163" s="1"/>
  <c r="H164"/>
  <c r="H165"/>
  <c r="G165" s="1"/>
  <c r="H166"/>
  <c r="H167"/>
  <c r="G167" s="1"/>
  <c r="H168"/>
  <c r="H162"/>
  <c r="F162"/>
  <c r="D163"/>
  <c r="D164"/>
  <c r="D165"/>
  <c r="D166"/>
  <c r="D167"/>
  <c r="D169"/>
  <c r="D162"/>
  <c r="C162" s="1"/>
  <c r="H159"/>
  <c r="H160"/>
  <c r="G160" s="1"/>
  <c r="H161"/>
  <c r="G161" s="1"/>
  <c r="H158"/>
  <c r="G158" s="1"/>
  <c r="F159"/>
  <c r="F160"/>
  <c r="F161"/>
  <c r="E161" s="1"/>
  <c r="F158"/>
  <c r="D159"/>
  <c r="D160"/>
  <c r="C160" s="1"/>
  <c r="D161"/>
  <c r="D158"/>
  <c r="C158" s="1"/>
  <c r="Q292"/>
  <c r="Q293"/>
  <c r="P294" s="1"/>
  <c r="Q294"/>
  <c r="P295" s="1"/>
  <c r="Q295"/>
  <c r="P296" s="1"/>
  <c r="Q296"/>
  <c r="P297" s="1"/>
  <c r="Q291"/>
  <c r="P292" s="1"/>
  <c r="Q284"/>
  <c r="P285" s="1"/>
  <c r="Q285"/>
  <c r="P286" s="1"/>
  <c r="Q286"/>
  <c r="P287" s="1"/>
  <c r="Q287"/>
  <c r="P288" s="1"/>
  <c r="Q288"/>
  <c r="P289" s="1"/>
  <c r="Q289"/>
  <c r="P290" s="1"/>
  <c r="Q283"/>
  <c r="P284" s="1"/>
  <c r="P293"/>
  <c r="P244"/>
  <c r="P258"/>
  <c r="P243"/>
  <c r="N247"/>
  <c r="N258"/>
  <c r="N267"/>
  <c r="N268"/>
  <c r="N280"/>
  <c r="L244"/>
  <c r="L252"/>
  <c r="L256"/>
  <c r="L243"/>
  <c r="Q263"/>
  <c r="Q264"/>
  <c r="Q265"/>
  <c r="Q275"/>
  <c r="P276" s="1"/>
  <c r="Q276"/>
  <c r="P277" s="1"/>
  <c r="Q277"/>
  <c r="P278" s="1"/>
  <c r="Q278"/>
  <c r="P279" s="1"/>
  <c r="Q279"/>
  <c r="P280" s="1"/>
  <c r="Q280"/>
  <c r="P281" s="1"/>
  <c r="Q281"/>
  <c r="P282" s="1"/>
  <c r="Q215"/>
  <c r="Q122"/>
  <c r="Q123"/>
  <c r="P129" s="1"/>
  <c r="Q124"/>
  <c r="P130" s="1"/>
  <c r="Q125"/>
  <c r="P131" s="1"/>
  <c r="Q126"/>
  <c r="P132" s="1"/>
  <c r="Q127"/>
  <c r="P133" s="1"/>
  <c r="Q128"/>
  <c r="P134" s="1"/>
  <c r="Q129"/>
  <c r="P135" s="1"/>
  <c r="Q130"/>
  <c r="Q131"/>
  <c r="Q132"/>
  <c r="P138" s="1"/>
  <c r="Q133"/>
  <c r="P139" s="1"/>
  <c r="Q134"/>
  <c r="P140" s="1"/>
  <c r="Q135"/>
  <c r="P141" s="1"/>
  <c r="Q136"/>
  <c r="P142" s="1"/>
  <c r="Q137"/>
  <c r="P143" s="1"/>
  <c r="Q138"/>
  <c r="P144" s="1"/>
  <c r="Q139"/>
  <c r="P145" s="1"/>
  <c r="Q140"/>
  <c r="P146" s="1"/>
  <c r="Q141"/>
  <c r="P147" s="1"/>
  <c r="Q142"/>
  <c r="Q143"/>
  <c r="Q144"/>
  <c r="Q145"/>
  <c r="P150" s="1"/>
  <c r="Q146"/>
  <c r="P151" s="1"/>
  <c r="Q147"/>
  <c r="P152" s="1"/>
  <c r="Q148"/>
  <c r="P153" s="1"/>
  <c r="Q149"/>
  <c r="P155" s="1"/>
  <c r="Q150"/>
  <c r="P157" s="1"/>
  <c r="Q151"/>
  <c r="P158" s="1"/>
  <c r="Q152"/>
  <c r="P159" s="1"/>
  <c r="Q153"/>
  <c r="P160" s="1"/>
  <c r="Q154"/>
  <c r="P161" s="1"/>
  <c r="Q155"/>
  <c r="P162" s="1"/>
  <c r="Q156"/>
  <c r="P163" s="1"/>
  <c r="Q157"/>
  <c r="Q158"/>
  <c r="Q159"/>
  <c r="Q160"/>
  <c r="Q161"/>
  <c r="Q162"/>
  <c r="Q163"/>
  <c r="P374" s="1"/>
  <c r="Q164"/>
  <c r="P375" s="1"/>
  <c r="Q165"/>
  <c r="P376" s="1"/>
  <c r="Q166"/>
  <c r="P377" s="1"/>
  <c r="Q167"/>
  <c r="Q168"/>
  <c r="Q169"/>
  <c r="Q170"/>
  <c r="Q171"/>
  <c r="Q172"/>
  <c r="P178" s="1"/>
  <c r="Q173"/>
  <c r="P179" s="1"/>
  <c r="Q174"/>
  <c r="P180" s="1"/>
  <c r="Q175"/>
  <c r="P181" s="1"/>
  <c r="Q176"/>
  <c r="P182" s="1"/>
  <c r="Q177"/>
  <c r="P183" s="1"/>
  <c r="Q178"/>
  <c r="P184" s="1"/>
  <c r="Q179"/>
  <c r="P185" s="1"/>
  <c r="Q180"/>
  <c r="P186" s="1"/>
  <c r="Q181"/>
  <c r="P187" s="1"/>
  <c r="Q182"/>
  <c r="P188" s="1"/>
  <c r="Q183"/>
  <c r="Q184"/>
  <c r="Q185"/>
  <c r="Q186"/>
  <c r="Q187"/>
  <c r="Q188"/>
  <c r="Q189"/>
  <c r="Q190"/>
  <c r="Q191"/>
  <c r="Q192"/>
  <c r="Q193"/>
  <c r="Q194"/>
  <c r="Q195"/>
  <c r="Q196"/>
  <c r="Q96"/>
  <c r="P96" s="1"/>
  <c r="Q97"/>
  <c r="P97" s="1"/>
  <c r="Q98"/>
  <c r="P98" s="1"/>
  <c r="Q99"/>
  <c r="P99" s="1"/>
  <c r="Q100"/>
  <c r="P100" s="1"/>
  <c r="Q101"/>
  <c r="P101" s="1"/>
  <c r="Q102"/>
  <c r="P102" s="1"/>
  <c r="Q103"/>
  <c r="P103" s="1"/>
  <c r="Q104"/>
  <c r="P104" s="1"/>
  <c r="Q105"/>
  <c r="P105" s="1"/>
  <c r="Q106"/>
  <c r="P106" s="1"/>
  <c r="Q107"/>
  <c r="P107" s="1"/>
  <c r="Q108"/>
  <c r="P109" s="1"/>
  <c r="Q109"/>
  <c r="P111" s="1"/>
  <c r="Q110"/>
  <c r="P112" s="1"/>
  <c r="Q111"/>
  <c r="P114" s="1"/>
  <c r="Q112"/>
  <c r="P116" s="1"/>
  <c r="Q113"/>
  <c r="P119" s="1"/>
  <c r="Q114"/>
  <c r="P120" s="1"/>
  <c r="Q115"/>
  <c r="P121" s="1"/>
  <c r="Q116"/>
  <c r="P122" s="1"/>
  <c r="Q117"/>
  <c r="P123" s="1"/>
  <c r="Q118"/>
  <c r="P124" s="1"/>
  <c r="Q119"/>
  <c r="P125" s="1"/>
  <c r="Q120"/>
  <c r="P126" s="1"/>
  <c r="Q121"/>
  <c r="P127" s="1"/>
  <c r="Q95"/>
  <c r="P95" s="1"/>
  <c r="H185"/>
  <c r="G188" s="1"/>
  <c r="H186"/>
  <c r="G189" s="1"/>
  <c r="H187"/>
  <c r="G190" s="1"/>
  <c r="H188"/>
  <c r="G191" s="1"/>
  <c r="H189"/>
  <c r="G192" s="1"/>
  <c r="H190"/>
  <c r="G193" s="1"/>
  <c r="H191"/>
  <c r="G194" s="1"/>
  <c r="H192"/>
  <c r="G195" s="1"/>
  <c r="H193"/>
  <c r="G196" s="1"/>
  <c r="H194"/>
  <c r="G197" s="1"/>
  <c r="H195"/>
  <c r="G198" s="1"/>
  <c r="H196"/>
  <c r="G199" s="1"/>
  <c r="H184"/>
  <c r="G187" s="1"/>
  <c r="F188"/>
  <c r="E188" s="1"/>
  <c r="F189"/>
  <c r="E189" s="1"/>
  <c r="F190"/>
  <c r="E190" s="1"/>
  <c r="F191"/>
  <c r="E191" s="1"/>
  <c r="F192"/>
  <c r="E192" s="1"/>
  <c r="F193"/>
  <c r="E193" s="1"/>
  <c r="F194"/>
  <c r="E194" s="1"/>
  <c r="F195"/>
  <c r="E195" s="1"/>
  <c r="F196"/>
  <c r="E196" s="1"/>
  <c r="F197"/>
  <c r="E197" s="1"/>
  <c r="F198"/>
  <c r="E198" s="1"/>
  <c r="F199"/>
  <c r="E199" s="1"/>
  <c r="F187"/>
  <c r="E187" s="1"/>
  <c r="D188"/>
  <c r="C188" s="1"/>
  <c r="D189"/>
  <c r="C189" s="1"/>
  <c r="D190"/>
  <c r="D191"/>
  <c r="D192"/>
  <c r="C193" s="1"/>
  <c r="D193"/>
  <c r="C194" s="1"/>
  <c r="D194"/>
  <c r="C195" s="1"/>
  <c r="D195"/>
  <c r="C196" s="1"/>
  <c r="D196"/>
  <c r="C197" s="1"/>
  <c r="D197"/>
  <c r="C198" s="1"/>
  <c r="D198"/>
  <c r="C199" s="1"/>
  <c r="D199"/>
  <c r="C200" s="1"/>
  <c r="D187"/>
  <c r="C187" s="1"/>
  <c r="H173"/>
  <c r="G174" s="1"/>
  <c r="H174"/>
  <c r="G175" s="1"/>
  <c r="H175"/>
  <c r="G176" s="1"/>
  <c r="H176"/>
  <c r="H177"/>
  <c r="G178" s="1"/>
  <c r="H178"/>
  <c r="G179" s="1"/>
  <c r="H179"/>
  <c r="H180"/>
  <c r="G181" s="1"/>
  <c r="H181"/>
  <c r="G182" s="1"/>
  <c r="H182"/>
  <c r="F174"/>
  <c r="E174" s="1"/>
  <c r="F175"/>
  <c r="E175" s="1"/>
  <c r="F176"/>
  <c r="E176" s="1"/>
  <c r="F177"/>
  <c r="E177" s="1"/>
  <c r="F178"/>
  <c r="E178" s="1"/>
  <c r="F179"/>
  <c r="E179" s="1"/>
  <c r="F180"/>
  <c r="E180" s="1"/>
  <c r="F181"/>
  <c r="E181" s="1"/>
  <c r="F182"/>
  <c r="E182" s="1"/>
  <c r="F185"/>
  <c r="D174"/>
  <c r="D175"/>
  <c r="D176"/>
  <c r="D177"/>
  <c r="D178"/>
  <c r="C178" s="1"/>
  <c r="D179"/>
  <c r="C179" s="1"/>
  <c r="D180"/>
  <c r="C180" s="1"/>
  <c r="D181"/>
  <c r="C181" s="1"/>
  <c r="D182"/>
  <c r="C182" s="1"/>
  <c r="D185"/>
  <c r="H172"/>
  <c r="G173" s="1"/>
  <c r="F173"/>
  <c r="E173" s="1"/>
  <c r="D173"/>
  <c r="H133"/>
  <c r="G133" s="1"/>
  <c r="H134"/>
  <c r="G134" s="1"/>
  <c r="H135"/>
  <c r="G135" s="1"/>
  <c r="H136"/>
  <c r="G136" s="1"/>
  <c r="H137"/>
  <c r="G137" s="1"/>
  <c r="H138"/>
  <c r="G138" s="1"/>
  <c r="H139"/>
  <c r="G139" s="1"/>
  <c r="H140"/>
  <c r="G140" s="1"/>
  <c r="H141"/>
  <c r="G141" s="1"/>
  <c r="H142"/>
  <c r="G142" s="1"/>
  <c r="H143"/>
  <c r="G143" s="1"/>
  <c r="H144"/>
  <c r="G144" s="1"/>
  <c r="H145"/>
  <c r="G145" s="1"/>
  <c r="H146"/>
  <c r="G146" s="1"/>
  <c r="H147"/>
  <c r="G147" s="1"/>
  <c r="H148"/>
  <c r="G148" s="1"/>
  <c r="H149"/>
  <c r="G149" s="1"/>
  <c r="H150"/>
  <c r="G150" s="1"/>
  <c r="H151"/>
  <c r="G151" s="1"/>
  <c r="H152"/>
  <c r="G152" s="1"/>
  <c r="H153"/>
  <c r="G153" s="1"/>
  <c r="H154"/>
  <c r="G154" s="1"/>
  <c r="H155"/>
  <c r="G155" s="1"/>
  <c r="H156"/>
  <c r="G156" s="1"/>
  <c r="H132"/>
  <c r="G132" s="1"/>
  <c r="H111"/>
  <c r="G111" s="1"/>
  <c r="H112"/>
  <c r="G112" s="1"/>
  <c r="H113"/>
  <c r="G113" s="1"/>
  <c r="H114"/>
  <c r="G114" s="1"/>
  <c r="H115"/>
  <c r="G115" s="1"/>
  <c r="H116"/>
  <c r="G116" s="1"/>
  <c r="H117"/>
  <c r="G117" s="1"/>
  <c r="H118"/>
  <c r="G118" s="1"/>
  <c r="H119"/>
  <c r="G119" s="1"/>
  <c r="H120"/>
  <c r="G120" s="1"/>
  <c r="H121"/>
  <c r="G121" s="1"/>
  <c r="H122"/>
  <c r="G122" s="1"/>
  <c r="H123"/>
  <c r="G123" s="1"/>
  <c r="H124"/>
  <c r="G124" s="1"/>
  <c r="H125"/>
  <c r="G125" s="1"/>
  <c r="H126"/>
  <c r="G126" s="1"/>
  <c r="H127"/>
  <c r="G127" s="1"/>
  <c r="H128"/>
  <c r="G128" s="1"/>
  <c r="H129"/>
  <c r="G129" s="1"/>
  <c r="H110"/>
  <c r="G110" s="1"/>
  <c r="H96"/>
  <c r="G96" s="1"/>
  <c r="H97"/>
  <c r="H98"/>
  <c r="G98" s="1"/>
  <c r="H99"/>
  <c r="G99" s="1"/>
  <c r="H100"/>
  <c r="G100" s="1"/>
  <c r="H101"/>
  <c r="G101" s="1"/>
  <c r="H102"/>
  <c r="G102" s="1"/>
  <c r="H103"/>
  <c r="G103" s="1"/>
  <c r="H104"/>
  <c r="G104" s="1"/>
  <c r="H105"/>
  <c r="H106"/>
  <c r="G106" s="1"/>
  <c r="H107"/>
  <c r="G107" s="1"/>
  <c r="H95"/>
  <c r="G97"/>
  <c r="G105"/>
  <c r="G95"/>
  <c r="P216"/>
  <c r="Q205"/>
  <c r="P206" s="1"/>
  <c r="O206"/>
  <c r="N206" s="1"/>
  <c r="Q206"/>
  <c r="Q207"/>
  <c r="Q208"/>
  <c r="P209" s="1"/>
  <c r="Q209"/>
  <c r="P210" s="1"/>
  <c r="Q210"/>
  <c r="Q211"/>
  <c r="Q212"/>
  <c r="Q213"/>
  <c r="Q214"/>
  <c r="Q216"/>
  <c r="P217" s="1"/>
  <c r="Q217"/>
  <c r="Q218"/>
  <c r="P219" s="1"/>
  <c r="Q219"/>
  <c r="Q220"/>
  <c r="P221" s="1"/>
  <c r="Q221"/>
  <c r="Q222"/>
  <c r="P223" s="1"/>
  <c r="Q223"/>
  <c r="Q224"/>
  <c r="P225" s="1"/>
  <c r="Q225"/>
  <c r="Q226"/>
  <c r="P227" s="1"/>
  <c r="Q227"/>
  <c r="Q228"/>
  <c r="Q229"/>
  <c r="Q230"/>
  <c r="Q231"/>
  <c r="Q232"/>
  <c r="P233" s="1"/>
  <c r="Q233"/>
  <c r="Q234"/>
  <c r="P235" s="1"/>
  <c r="Q235"/>
  <c r="Q236"/>
  <c r="Q237"/>
  <c r="Q238"/>
  <c r="Q239"/>
  <c r="Q240"/>
  <c r="P241" s="1"/>
  <c r="M206"/>
  <c r="F110"/>
  <c r="E110" s="1"/>
  <c r="D110"/>
  <c r="Q76"/>
  <c r="P76" s="1"/>
  <c r="Q77"/>
  <c r="P77" s="1"/>
  <c r="Q78"/>
  <c r="P78" s="1"/>
  <c r="Q79"/>
  <c r="P79" s="1"/>
  <c r="Q80"/>
  <c r="P80" s="1"/>
  <c r="Q81"/>
  <c r="P81" s="1"/>
  <c r="Q82"/>
  <c r="P82" s="1"/>
  <c r="Q83"/>
  <c r="P83" s="1"/>
  <c r="Q84"/>
  <c r="P84" s="1"/>
  <c r="Q75"/>
  <c r="P75" s="1"/>
  <c r="O75"/>
  <c r="N75" s="1"/>
  <c r="G177"/>
  <c r="G180"/>
  <c r="G159"/>
  <c r="G162"/>
  <c r="G164"/>
  <c r="G166"/>
  <c r="E158"/>
  <c r="E159"/>
  <c r="E160"/>
  <c r="E162"/>
  <c r="E163"/>
  <c r="E166"/>
  <c r="E167"/>
  <c r="C159"/>
  <c r="C161"/>
  <c r="C163"/>
  <c r="C164"/>
  <c r="C165"/>
  <c r="C166"/>
  <c r="C167"/>
  <c r="M519"/>
  <c r="O519"/>
  <c r="N519" s="1"/>
  <c r="M520"/>
  <c r="O520"/>
  <c r="N520" s="1"/>
  <c r="M521"/>
  <c r="O521"/>
  <c r="N521" s="1"/>
  <c r="M522"/>
  <c r="O522"/>
  <c r="N522" s="1"/>
  <c r="M523"/>
  <c r="O523"/>
  <c r="N523" s="1"/>
  <c r="M524"/>
  <c r="O524"/>
  <c r="N524" s="1"/>
  <c r="O103" i="3"/>
  <c r="N103" s="1"/>
  <c r="M103"/>
  <c r="L103" s="1"/>
  <c r="O102"/>
  <c r="N102" s="1"/>
  <c r="M102"/>
  <c r="L102" s="1"/>
  <c r="O101"/>
  <c r="N101" s="1"/>
  <c r="M101"/>
  <c r="L101" s="1"/>
  <c r="O100"/>
  <c r="N100" s="1"/>
  <c r="M100"/>
  <c r="L100" s="1"/>
  <c r="O99"/>
  <c r="N99" s="1"/>
  <c r="M99"/>
  <c r="L99" s="1"/>
  <c r="O98"/>
  <c r="N98" s="1"/>
  <c r="M98"/>
  <c r="L98" s="1"/>
  <c r="O97"/>
  <c r="N97" s="1"/>
  <c r="M97"/>
  <c r="L97" s="1"/>
  <c r="O96"/>
  <c r="N96" s="1"/>
  <c r="M96"/>
  <c r="L96" s="1"/>
  <c r="O95"/>
  <c r="N95" s="1"/>
  <c r="M95"/>
  <c r="L95" s="1"/>
  <c r="O94"/>
  <c r="N94" s="1"/>
  <c r="M94"/>
  <c r="L94" s="1"/>
  <c r="M484" i="1"/>
  <c r="N484"/>
  <c r="M485"/>
  <c r="N485"/>
  <c r="M486"/>
  <c r="M487"/>
  <c r="N487"/>
  <c r="M488"/>
  <c r="M489"/>
  <c r="N489"/>
  <c r="M490"/>
  <c r="N494"/>
  <c r="N495"/>
  <c r="N496"/>
  <c r="N497"/>
  <c r="N498"/>
  <c r="N499"/>
  <c r="N500"/>
  <c r="N504"/>
  <c r="N506"/>
  <c r="N508"/>
  <c r="N510"/>
  <c r="N512"/>
  <c r="N514"/>
  <c r="N516"/>
  <c r="D485"/>
  <c r="C485" s="1"/>
  <c r="F485"/>
  <c r="E485" s="1"/>
  <c r="D486"/>
  <c r="C486" s="1"/>
  <c r="F486"/>
  <c r="E486" s="1"/>
  <c r="D487"/>
  <c r="C487" s="1"/>
  <c r="F487"/>
  <c r="E487" s="1"/>
  <c r="D488"/>
  <c r="C488" s="1"/>
  <c r="F488"/>
  <c r="E488" s="1"/>
  <c r="D491"/>
  <c r="F491"/>
  <c r="E491" s="1"/>
  <c r="D492"/>
  <c r="C492" s="1"/>
  <c r="F492"/>
  <c r="E492" s="1"/>
  <c r="D493"/>
  <c r="C493" s="1"/>
  <c r="F493"/>
  <c r="E493" s="1"/>
  <c r="D494"/>
  <c r="C494" s="1"/>
  <c r="F494"/>
  <c r="E494" s="1"/>
  <c r="D495"/>
  <c r="C495" s="1"/>
  <c r="F495"/>
  <c r="E495" s="1"/>
  <c r="D496"/>
  <c r="C496" s="1"/>
  <c r="F496"/>
  <c r="E496" s="1"/>
  <c r="D497"/>
  <c r="C497" s="1"/>
  <c r="F497"/>
  <c r="E497" s="1"/>
  <c r="D498"/>
  <c r="F498"/>
  <c r="E498" s="1"/>
  <c r="D499"/>
  <c r="C499" s="1"/>
  <c r="F499"/>
  <c r="E499" s="1"/>
  <c r="D500"/>
  <c r="C500" s="1"/>
  <c r="F500"/>
  <c r="E500" s="1"/>
  <c r="D501"/>
  <c r="F501"/>
  <c r="E501" s="1"/>
  <c r="D502"/>
  <c r="C502" s="1"/>
  <c r="F502"/>
  <c r="E502" s="1"/>
  <c r="D503"/>
  <c r="C503" s="1"/>
  <c r="F503"/>
  <c r="E503" s="1"/>
  <c r="D504"/>
  <c r="C504" s="1"/>
  <c r="F504"/>
  <c r="E504" s="1"/>
  <c r="D505"/>
  <c r="F505"/>
  <c r="E505" s="1"/>
  <c r="D506"/>
  <c r="C506" s="1"/>
  <c r="F506"/>
  <c r="E506" s="1"/>
  <c r="D507"/>
  <c r="C507" s="1"/>
  <c r="F507"/>
  <c r="E507" s="1"/>
  <c r="D508"/>
  <c r="C508" s="1"/>
  <c r="F508"/>
  <c r="E508" s="1"/>
  <c r="D509"/>
  <c r="C509" s="1"/>
  <c r="F509"/>
  <c r="E509" s="1"/>
  <c r="D510"/>
  <c r="C510" s="1"/>
  <c r="F510"/>
  <c r="E510" s="1"/>
  <c r="D511"/>
  <c r="C511" s="1"/>
  <c r="F511"/>
  <c r="E511" s="1"/>
  <c r="D512"/>
  <c r="C512" s="1"/>
  <c r="F512"/>
  <c r="E512" s="1"/>
  <c r="D513"/>
  <c r="C513" s="1"/>
  <c r="F513"/>
  <c r="E513" s="1"/>
  <c r="O364"/>
  <c r="N364" s="1"/>
  <c r="M364"/>
  <c r="O363"/>
  <c r="N363" s="1"/>
  <c r="M363"/>
  <c r="O362"/>
  <c r="N362" s="1"/>
  <c r="M362"/>
  <c r="O361"/>
  <c r="N361" s="1"/>
  <c r="M361"/>
  <c r="O360"/>
  <c r="N360" s="1"/>
  <c r="M360"/>
  <c r="O359"/>
  <c r="N359" s="1"/>
  <c r="M359"/>
  <c r="O358"/>
  <c r="N358" s="1"/>
  <c r="M358"/>
  <c r="O357"/>
  <c r="N357" s="1"/>
  <c r="M357"/>
  <c r="O356"/>
  <c r="N356" s="1"/>
  <c r="M356"/>
  <c r="O355"/>
  <c r="N355" s="1"/>
  <c r="M355"/>
  <c r="O354"/>
  <c r="N354" s="1"/>
  <c r="M354"/>
  <c r="O353"/>
  <c r="N353" s="1"/>
  <c r="M353"/>
  <c r="O352"/>
  <c r="N352" s="1"/>
  <c r="M352"/>
  <c r="O351"/>
  <c r="N351" s="1"/>
  <c r="M351"/>
  <c r="O350"/>
  <c r="N350" s="1"/>
  <c r="M350"/>
  <c r="O349"/>
  <c r="N349" s="1"/>
  <c r="M349"/>
  <c r="O348"/>
  <c r="N348" s="1"/>
  <c r="M348"/>
  <c r="O163"/>
  <c r="N163" s="1"/>
  <c r="M163"/>
  <c r="O162"/>
  <c r="N162" s="1"/>
  <c r="M162"/>
  <c r="O161"/>
  <c r="N161" s="1"/>
  <c r="M161"/>
  <c r="O160"/>
  <c r="N160" s="1"/>
  <c r="M160"/>
  <c r="O159"/>
  <c r="N159" s="1"/>
  <c r="M159"/>
  <c r="O158"/>
  <c r="N158" s="1"/>
  <c r="M158"/>
  <c r="O157"/>
  <c r="N157" s="1"/>
  <c r="M157"/>
  <c r="O155"/>
  <c r="N155" s="1"/>
  <c r="M155"/>
  <c r="O153"/>
  <c r="N153" s="1"/>
  <c r="M153"/>
  <c r="O152"/>
  <c r="N152" s="1"/>
  <c r="M152"/>
  <c r="O151"/>
  <c r="N151" s="1"/>
  <c r="M151"/>
  <c r="O135"/>
  <c r="N135" s="1"/>
  <c r="M135"/>
  <c r="O134"/>
  <c r="N134" s="1"/>
  <c r="M134"/>
  <c r="O133"/>
  <c r="N133" s="1"/>
  <c r="M133"/>
  <c r="L142" s="1"/>
  <c r="O132"/>
  <c r="N132" s="1"/>
  <c r="M132"/>
  <c r="L141" s="1"/>
  <c r="O131"/>
  <c r="N131" s="1"/>
  <c r="M131"/>
  <c r="O130"/>
  <c r="N130" s="1"/>
  <c r="M130"/>
  <c r="O129"/>
  <c r="N129" s="1"/>
  <c r="M129"/>
  <c r="D132"/>
  <c r="C132" s="1"/>
  <c r="Q457"/>
  <c r="P458" s="1"/>
  <c r="Q458"/>
  <c r="P459" s="1"/>
  <c r="O458"/>
  <c r="N458" s="1"/>
  <c r="O459"/>
  <c r="N459" s="1"/>
  <c r="M458"/>
  <c r="M459"/>
  <c r="Q437"/>
  <c r="P438" s="1"/>
  <c r="Q429"/>
  <c r="P430" s="1"/>
  <c r="Q427"/>
  <c r="P428" s="1"/>
  <c r="Q417"/>
  <c r="P418" s="1"/>
  <c r="Q407"/>
  <c r="P408" s="1"/>
  <c r="Q408"/>
  <c r="P409" s="1"/>
  <c r="Q409"/>
  <c r="P410" s="1"/>
  <c r="Q410"/>
  <c r="P411" s="1"/>
  <c r="Q411"/>
  <c r="P412" s="1"/>
  <c r="Q412"/>
  <c r="P413" s="1"/>
  <c r="Q413"/>
  <c r="P414" s="1"/>
  <c r="Q414"/>
  <c r="P415" s="1"/>
  <c r="Q415"/>
  <c r="P416" s="1"/>
  <c r="Q416"/>
  <c r="Q418"/>
  <c r="P419" s="1"/>
  <c r="Q419"/>
  <c r="P420" s="1"/>
  <c r="Q420"/>
  <c r="P421" s="1"/>
  <c r="Q421"/>
  <c r="P422" s="1"/>
  <c r="Q422"/>
  <c r="P423" s="1"/>
  <c r="Q423"/>
  <c r="P424" s="1"/>
  <c r="Q424"/>
  <c r="P425" s="1"/>
  <c r="Q425"/>
  <c r="P426" s="1"/>
  <c r="Q426"/>
  <c r="P427" s="1"/>
  <c r="Q428"/>
  <c r="Q430"/>
  <c r="P431" s="1"/>
  <c r="Q431"/>
  <c r="P432" s="1"/>
  <c r="Q432"/>
  <c r="P433" s="1"/>
  <c r="Q433"/>
  <c r="P434" s="1"/>
  <c r="Q434"/>
  <c r="P435" s="1"/>
  <c r="Q435"/>
  <c r="P436" s="1"/>
  <c r="Q436"/>
  <c r="P437" s="1"/>
  <c r="Q438"/>
  <c r="Q440"/>
  <c r="P441" s="1"/>
  <c r="Q441"/>
  <c r="P442" s="1"/>
  <c r="Q442"/>
  <c r="P443" s="1"/>
  <c r="Q443"/>
  <c r="P444" s="1"/>
  <c r="Q444"/>
  <c r="P445" s="1"/>
  <c r="Q445"/>
  <c r="P446" s="1"/>
  <c r="Q446"/>
  <c r="P447" s="1"/>
  <c r="Q447"/>
  <c r="P448" s="1"/>
  <c r="Q448"/>
  <c r="Q450"/>
  <c r="P451" s="1"/>
  <c r="Q451"/>
  <c r="P452" s="1"/>
  <c r="Q452"/>
  <c r="P453" s="1"/>
  <c r="Q453"/>
  <c r="P454" s="1"/>
  <c r="Q454"/>
  <c r="P455" s="1"/>
  <c r="Q456"/>
  <c r="P457" s="1"/>
  <c r="Q204"/>
  <c r="N264"/>
  <c r="N265"/>
  <c r="N270"/>
  <c r="N271"/>
  <c r="N272"/>
  <c r="N273"/>
  <c r="N274"/>
  <c r="N275"/>
  <c r="F386"/>
  <c r="E386" s="1"/>
  <c r="D392"/>
  <c r="D391"/>
  <c r="C387" s="1"/>
  <c r="D390"/>
  <c r="C386" s="1"/>
  <c r="D389"/>
  <c r="C385" s="1"/>
  <c r="D388"/>
  <c r="C384" s="1"/>
  <c r="D387"/>
  <c r="C383" s="1"/>
  <c r="D386"/>
  <c r="C382" s="1"/>
  <c r="Q88"/>
  <c r="Q73"/>
  <c r="P73" s="1"/>
  <c r="Q72"/>
  <c r="P72" s="1"/>
  <c r="Q66"/>
  <c r="P66" s="1"/>
  <c r="Q44"/>
  <c r="P44" s="1"/>
  <c r="Q8"/>
  <c r="P8" s="1"/>
  <c r="Q7"/>
  <c r="P7" s="1"/>
  <c r="F301"/>
  <c r="E301" s="1"/>
  <c r="D301"/>
  <c r="C301" s="1"/>
  <c r="F300"/>
  <c r="E300" s="1"/>
  <c r="D300"/>
  <c r="C300" s="1"/>
  <c r="F299"/>
  <c r="E299" s="1"/>
  <c r="D299"/>
  <c r="C299" s="1"/>
  <c r="F298"/>
  <c r="E298" s="1"/>
  <c r="D298"/>
  <c r="C298" s="1"/>
  <c r="F297"/>
  <c r="E297" s="1"/>
  <c r="D297"/>
  <c r="C297" s="1"/>
  <c r="F296"/>
  <c r="E296" s="1"/>
  <c r="D296"/>
  <c r="C296" s="1"/>
  <c r="F295"/>
  <c r="E295" s="1"/>
  <c r="D295"/>
  <c r="C295" s="1"/>
  <c r="F294"/>
  <c r="E294" s="1"/>
  <c r="D294"/>
  <c r="C294" s="1"/>
  <c r="F293"/>
  <c r="E293" s="1"/>
  <c r="D293"/>
  <c r="C293" s="1"/>
  <c r="F292"/>
  <c r="E292" s="1"/>
  <c r="D292"/>
  <c r="C292" s="1"/>
  <c r="F291"/>
  <c r="E291" s="1"/>
  <c r="D291"/>
  <c r="C291" s="1"/>
  <c r="F387"/>
  <c r="E387" s="1"/>
  <c r="F388"/>
  <c r="E388" s="1"/>
  <c r="F389"/>
  <c r="E389" s="1"/>
  <c r="F390"/>
  <c r="E390" s="1"/>
  <c r="F391"/>
  <c r="E391" s="1"/>
  <c r="F392"/>
  <c r="E392" s="1"/>
  <c r="M284"/>
  <c r="L286" s="1"/>
  <c r="O284"/>
  <c r="N284" s="1"/>
  <c r="M285"/>
  <c r="O285"/>
  <c r="N285" s="1"/>
  <c r="M286"/>
  <c r="O286"/>
  <c r="N286" s="1"/>
  <c r="M287"/>
  <c r="O287"/>
  <c r="N287" s="1"/>
  <c r="M288"/>
  <c r="O288"/>
  <c r="N288" s="1"/>
  <c r="M289"/>
  <c r="O289"/>
  <c r="N289" s="1"/>
  <c r="M290"/>
  <c r="O290"/>
  <c r="N290" s="1"/>
  <c r="O147"/>
  <c r="N147" s="1"/>
  <c r="M147"/>
  <c r="O146"/>
  <c r="N146" s="1"/>
  <c r="M146"/>
  <c r="O145"/>
  <c r="N145" s="1"/>
  <c r="M145"/>
  <c r="O144"/>
  <c r="N144" s="1"/>
  <c r="M144"/>
  <c r="O143"/>
  <c r="N143" s="1"/>
  <c r="M143"/>
  <c r="O142"/>
  <c r="N142" s="1"/>
  <c r="M142"/>
  <c r="O141"/>
  <c r="N141" s="1"/>
  <c r="M141"/>
  <c r="O140"/>
  <c r="N140" s="1"/>
  <c r="M140"/>
  <c r="O139"/>
  <c r="N139" s="1"/>
  <c r="M139"/>
  <c r="R81" i="4"/>
  <c r="Q80" s="1"/>
  <c r="R80"/>
  <c r="P80"/>
  <c r="O80" s="1"/>
  <c r="N80"/>
  <c r="M80" s="1"/>
  <c r="R79"/>
  <c r="Q78" s="1"/>
  <c r="Q79"/>
  <c r="P79"/>
  <c r="O79" s="1"/>
  <c r="N79"/>
  <c r="M79" s="1"/>
  <c r="R78"/>
  <c r="P78"/>
  <c r="O78" s="1"/>
  <c r="N78"/>
  <c r="M78" s="1"/>
  <c r="R77"/>
  <c r="Q76" s="1"/>
  <c r="Q77"/>
  <c r="P77"/>
  <c r="O77" s="1"/>
  <c r="N77"/>
  <c r="M77" s="1"/>
  <c r="R76"/>
  <c r="Q75" s="1"/>
  <c r="P76"/>
  <c r="O76" s="1"/>
  <c r="N76"/>
  <c r="M76" s="1"/>
  <c r="R75"/>
  <c r="Q74" s="1"/>
  <c r="P75"/>
  <c r="O75"/>
  <c r="N75"/>
  <c r="M75" s="1"/>
  <c r="R74"/>
  <c r="Q73" s="1"/>
  <c r="P74"/>
  <c r="O74" s="1"/>
  <c r="N74"/>
  <c r="M74" s="1"/>
  <c r="R73"/>
  <c r="Q72" s="1"/>
  <c r="P73"/>
  <c r="O73"/>
  <c r="N73"/>
  <c r="M73" s="1"/>
  <c r="R72"/>
  <c r="P72"/>
  <c r="O72" s="1"/>
  <c r="N72"/>
  <c r="M72" s="1"/>
  <c r="R71"/>
  <c r="Q70" s="1"/>
  <c r="Q71"/>
  <c r="P71"/>
  <c r="O71" s="1"/>
  <c r="N71"/>
  <c r="M71" s="1"/>
  <c r="R70"/>
  <c r="P70"/>
  <c r="O70" s="1"/>
  <c r="N70"/>
  <c r="M70" s="1"/>
  <c r="R69"/>
  <c r="Q68" s="1"/>
  <c r="Q69"/>
  <c r="P69"/>
  <c r="O69" s="1"/>
  <c r="N69"/>
  <c r="M69" s="1"/>
  <c r="R68"/>
  <c r="Q67" s="1"/>
  <c r="P68"/>
  <c r="O68" s="1"/>
  <c r="N68"/>
  <c r="M68" s="1"/>
  <c r="R67"/>
  <c r="Q66" s="1"/>
  <c r="P67"/>
  <c r="O67" s="1"/>
  <c r="N67"/>
  <c r="M67" s="1"/>
  <c r="R66"/>
  <c r="Q65" s="1"/>
  <c r="P66"/>
  <c r="O66" s="1"/>
  <c r="N66"/>
  <c r="M66"/>
  <c r="R65"/>
  <c r="Q64" s="1"/>
  <c r="P65"/>
  <c r="O65" s="1"/>
  <c r="N65"/>
  <c r="M65" s="1"/>
  <c r="P64"/>
  <c r="O64" s="1"/>
  <c r="N64"/>
  <c r="M64" s="1"/>
  <c r="R60"/>
  <c r="D95" i="1"/>
  <c r="F95"/>
  <c r="E95" s="1"/>
  <c r="F133"/>
  <c r="E133" s="1"/>
  <c r="F134"/>
  <c r="E134" s="1"/>
  <c r="F135"/>
  <c r="E135" s="1"/>
  <c r="F136"/>
  <c r="E136" s="1"/>
  <c r="F137"/>
  <c r="E137" s="1"/>
  <c r="F138"/>
  <c r="E138" s="1"/>
  <c r="F139"/>
  <c r="E139" s="1"/>
  <c r="F140"/>
  <c r="E140" s="1"/>
  <c r="F141"/>
  <c r="E141" s="1"/>
  <c r="F142"/>
  <c r="E142" s="1"/>
  <c r="F143"/>
  <c r="E143" s="1"/>
  <c r="F144"/>
  <c r="E144" s="1"/>
  <c r="F145"/>
  <c r="E145" s="1"/>
  <c r="F146"/>
  <c r="E146" s="1"/>
  <c r="F147"/>
  <c r="E147" s="1"/>
  <c r="F148"/>
  <c r="E148" s="1"/>
  <c r="F149"/>
  <c r="E149" s="1"/>
  <c r="F150"/>
  <c r="E150" s="1"/>
  <c r="F151"/>
  <c r="E151" s="1"/>
  <c r="F152"/>
  <c r="E152" s="1"/>
  <c r="F153"/>
  <c r="E153" s="1"/>
  <c r="F154"/>
  <c r="E154" s="1"/>
  <c r="F155"/>
  <c r="E155" s="1"/>
  <c r="F156"/>
  <c r="E156" s="1"/>
  <c r="F132"/>
  <c r="E132" s="1"/>
  <c r="D133"/>
  <c r="C133" s="1"/>
  <c r="D134"/>
  <c r="C134" s="1"/>
  <c r="D135"/>
  <c r="C135" s="1"/>
  <c r="D136"/>
  <c r="C136" s="1"/>
  <c r="D137"/>
  <c r="C137" s="1"/>
  <c r="D138"/>
  <c r="C138" s="1"/>
  <c r="D139"/>
  <c r="C139" s="1"/>
  <c r="D140"/>
  <c r="C140" s="1"/>
  <c r="D141"/>
  <c r="C141" s="1"/>
  <c r="D142"/>
  <c r="C142" s="1"/>
  <c r="D143"/>
  <c r="D144"/>
  <c r="C144" s="1"/>
  <c r="D145"/>
  <c r="C145" s="1"/>
  <c r="D146"/>
  <c r="C146" s="1"/>
  <c r="D147"/>
  <c r="C147" s="1"/>
  <c r="D148"/>
  <c r="C148" s="1"/>
  <c r="D149"/>
  <c r="C149" s="1"/>
  <c r="D150"/>
  <c r="C150" s="1"/>
  <c r="D151"/>
  <c r="C151" s="1"/>
  <c r="D152"/>
  <c r="C152" s="1"/>
  <c r="D153"/>
  <c r="C153" s="1"/>
  <c r="D154"/>
  <c r="C154" s="1"/>
  <c r="D155"/>
  <c r="C155" s="1"/>
  <c r="D156"/>
  <c r="C156" s="1"/>
  <c r="D87"/>
  <c r="D88"/>
  <c r="M457"/>
  <c r="M452"/>
  <c r="M453"/>
  <c r="M454"/>
  <c r="M455"/>
  <c r="M451"/>
  <c r="M441"/>
  <c r="L453" s="1"/>
  <c r="M442"/>
  <c r="M443"/>
  <c r="L455" s="1"/>
  <c r="M444"/>
  <c r="L456" s="1"/>
  <c r="M445"/>
  <c r="L457" s="1"/>
  <c r="M446"/>
  <c r="M447"/>
  <c r="M448"/>
  <c r="M431"/>
  <c r="M432"/>
  <c r="M433"/>
  <c r="M434"/>
  <c r="M435"/>
  <c r="M436"/>
  <c r="M437"/>
  <c r="L449" s="1"/>
  <c r="M438"/>
  <c r="L450" s="1"/>
  <c r="M430"/>
  <c r="M419"/>
  <c r="M420"/>
  <c r="M421"/>
  <c r="M422"/>
  <c r="M423"/>
  <c r="M424"/>
  <c r="M425"/>
  <c r="M426"/>
  <c r="M427"/>
  <c r="M428"/>
  <c r="M418"/>
  <c r="M409"/>
  <c r="M410"/>
  <c r="M411"/>
  <c r="M412"/>
  <c r="M413"/>
  <c r="M414"/>
  <c r="M415"/>
  <c r="M416"/>
  <c r="M408"/>
  <c r="M389"/>
  <c r="M388"/>
  <c r="D353"/>
  <c r="D354"/>
  <c r="D355"/>
  <c r="C351" s="1"/>
  <c r="D356"/>
  <c r="D357"/>
  <c r="D358"/>
  <c r="D359"/>
  <c r="C355" s="1"/>
  <c r="D360"/>
  <c r="C356" s="1"/>
  <c r="D361"/>
  <c r="C357" s="1"/>
  <c r="D362"/>
  <c r="C358" s="1"/>
  <c r="D363"/>
  <c r="C359" s="1"/>
  <c r="D364"/>
  <c r="C360" s="1"/>
  <c r="D365"/>
  <c r="C361" s="1"/>
  <c r="D366"/>
  <c r="D367"/>
  <c r="C363" s="1"/>
  <c r="D368"/>
  <c r="C364" s="1"/>
  <c r="D369"/>
  <c r="C365" s="1"/>
  <c r="D370"/>
  <c r="D371"/>
  <c r="C367" s="1"/>
  <c r="D372"/>
  <c r="D373"/>
  <c r="D374"/>
  <c r="D375"/>
  <c r="C371" s="1"/>
  <c r="D376"/>
  <c r="C372" s="1"/>
  <c r="D377"/>
  <c r="C373" s="1"/>
  <c r="D378"/>
  <c r="C374" s="1"/>
  <c r="D379"/>
  <c r="C375" s="1"/>
  <c r="D380"/>
  <c r="D381"/>
  <c r="D382"/>
  <c r="D351"/>
  <c r="M309"/>
  <c r="M310"/>
  <c r="M311"/>
  <c r="M312"/>
  <c r="M313"/>
  <c r="M314"/>
  <c r="M315"/>
  <c r="L326" s="1"/>
  <c r="M316"/>
  <c r="L327" s="1"/>
  <c r="M317"/>
  <c r="M318"/>
  <c r="M319"/>
  <c r="M320"/>
  <c r="M321"/>
  <c r="M322"/>
  <c r="M323"/>
  <c r="M324"/>
  <c r="M325"/>
  <c r="L336" s="1"/>
  <c r="M326"/>
  <c r="M327"/>
  <c r="M328"/>
  <c r="M329"/>
  <c r="M330"/>
  <c r="M331"/>
  <c r="M332"/>
  <c r="M333"/>
  <c r="M334"/>
  <c r="M335"/>
  <c r="L344" s="1"/>
  <c r="M336"/>
  <c r="M337"/>
  <c r="M338"/>
  <c r="L346" s="1"/>
  <c r="M339"/>
  <c r="M340"/>
  <c r="M341"/>
  <c r="M342"/>
  <c r="M343"/>
  <c r="M344"/>
  <c r="L351" s="1"/>
  <c r="M293"/>
  <c r="M294"/>
  <c r="M295"/>
  <c r="M296"/>
  <c r="M297"/>
  <c r="M298"/>
  <c r="M292"/>
  <c r="D282"/>
  <c r="C282" s="1"/>
  <c r="D283"/>
  <c r="C283" s="1"/>
  <c r="D284"/>
  <c r="C284" s="1"/>
  <c r="D285"/>
  <c r="C285" s="1"/>
  <c r="D286"/>
  <c r="C286" s="1"/>
  <c r="D287"/>
  <c r="C287" s="1"/>
  <c r="D288"/>
  <c r="C288" s="1"/>
  <c r="D289"/>
  <c r="C289" s="1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D84"/>
  <c r="C84" s="1"/>
  <c r="D83"/>
  <c r="C83" s="1"/>
  <c r="M76"/>
  <c r="L76" s="1"/>
  <c r="M77"/>
  <c r="L77" s="1"/>
  <c r="M78"/>
  <c r="L78" s="1"/>
  <c r="M79"/>
  <c r="L79" s="1"/>
  <c r="M80"/>
  <c r="L80" s="1"/>
  <c r="M81"/>
  <c r="M82"/>
  <c r="M83"/>
  <c r="L83" s="1"/>
  <c r="M84"/>
  <c r="L84" s="1"/>
  <c r="M75"/>
  <c r="L75" s="1"/>
  <c r="M88"/>
  <c r="M45"/>
  <c r="M46"/>
  <c r="M47"/>
  <c r="M48"/>
  <c r="M49"/>
  <c r="M50"/>
  <c r="M51"/>
  <c r="M52"/>
  <c r="M53"/>
  <c r="L53" s="1"/>
  <c r="M54"/>
  <c r="M55"/>
  <c r="M56"/>
  <c r="L56" s="1"/>
  <c r="M57"/>
  <c r="L57" s="1"/>
  <c r="M58"/>
  <c r="L58" s="1"/>
  <c r="M59"/>
  <c r="L59" s="1"/>
  <c r="M60"/>
  <c r="L60" s="1"/>
  <c r="M61"/>
  <c r="L61" s="1"/>
  <c r="M62"/>
  <c r="L62" s="1"/>
  <c r="M63"/>
  <c r="L63" s="1"/>
  <c r="M64"/>
  <c r="M65"/>
  <c r="L65" s="1"/>
  <c r="M66"/>
  <c r="L66" s="1"/>
  <c r="M67"/>
  <c r="L67" s="1"/>
  <c r="M68"/>
  <c r="L68" s="1"/>
  <c r="M69"/>
  <c r="L69" s="1"/>
  <c r="M70"/>
  <c r="L70" s="1"/>
  <c r="M71"/>
  <c r="L71" s="1"/>
  <c r="M72"/>
  <c r="L72" s="1"/>
  <c r="M73"/>
  <c r="L73" s="1"/>
  <c r="M24"/>
  <c r="L24" s="1"/>
  <c r="M44"/>
  <c r="M8"/>
  <c r="M9"/>
  <c r="M10"/>
  <c r="M11"/>
  <c r="M12"/>
  <c r="M13"/>
  <c r="M14"/>
  <c r="M15"/>
  <c r="M16"/>
  <c r="L16" s="1"/>
  <c r="M17"/>
  <c r="L17" s="1"/>
  <c r="M18"/>
  <c r="L18" s="1"/>
  <c r="M19"/>
  <c r="L19" s="1"/>
  <c r="M20"/>
  <c r="L20" s="1"/>
  <c r="M21"/>
  <c r="L21" s="1"/>
  <c r="M22"/>
  <c r="L22" s="1"/>
  <c r="M23"/>
  <c r="L23" s="1"/>
  <c r="M25"/>
  <c r="L25" s="1"/>
  <c r="M26"/>
  <c r="M27"/>
  <c r="M28"/>
  <c r="L28" s="1"/>
  <c r="M29"/>
  <c r="L29" s="1"/>
  <c r="M30"/>
  <c r="L30" s="1"/>
  <c r="M31"/>
  <c r="L31" s="1"/>
  <c r="M32"/>
  <c r="L32" s="1"/>
  <c r="M33"/>
  <c r="L33" s="1"/>
  <c r="M34"/>
  <c r="L34" s="1"/>
  <c r="M35"/>
  <c r="L35" s="1"/>
  <c r="M36"/>
  <c r="M37"/>
  <c r="L37" s="1"/>
  <c r="M38"/>
  <c r="M39"/>
  <c r="L39" s="1"/>
  <c r="M40"/>
  <c r="L40" s="1"/>
  <c r="M41"/>
  <c r="L41" s="1"/>
  <c r="M7"/>
  <c r="L7" s="1"/>
  <c r="D444"/>
  <c r="D445"/>
  <c r="D446"/>
  <c r="D447"/>
  <c r="D448"/>
  <c r="D449"/>
  <c r="D450"/>
  <c r="D451"/>
  <c r="D443"/>
  <c r="D434"/>
  <c r="D435"/>
  <c r="D436"/>
  <c r="D437"/>
  <c r="D438"/>
  <c r="D439"/>
  <c r="D440"/>
  <c r="D441"/>
  <c r="D433"/>
  <c r="D430"/>
  <c r="D422"/>
  <c r="D423"/>
  <c r="D424"/>
  <c r="D425"/>
  <c r="D426"/>
  <c r="D427"/>
  <c r="D428"/>
  <c r="D429"/>
  <c r="D431"/>
  <c r="D421"/>
  <c r="D412"/>
  <c r="D413"/>
  <c r="D414"/>
  <c r="D415"/>
  <c r="D416"/>
  <c r="D417"/>
  <c r="D418"/>
  <c r="D419"/>
  <c r="D411"/>
  <c r="M381"/>
  <c r="M382"/>
  <c r="M383"/>
  <c r="M384"/>
  <c r="M385"/>
  <c r="M380"/>
  <c r="M375"/>
  <c r="M376"/>
  <c r="M377"/>
  <c r="M374"/>
  <c r="M369"/>
  <c r="M370"/>
  <c r="M371"/>
  <c r="M368"/>
  <c r="D348"/>
  <c r="C344" s="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C328" s="1"/>
  <c r="D329"/>
  <c r="D330"/>
  <c r="D331"/>
  <c r="D332"/>
  <c r="D333"/>
  <c r="D334"/>
  <c r="D335"/>
  <c r="D336"/>
  <c r="D337"/>
  <c r="D338"/>
  <c r="D339"/>
  <c r="C336" s="1"/>
  <c r="D340"/>
  <c r="D341"/>
  <c r="D342"/>
  <c r="C338" s="1"/>
  <c r="D343"/>
  <c r="D344"/>
  <c r="C340" s="1"/>
  <c r="D345"/>
  <c r="D346"/>
  <c r="D347"/>
  <c r="M192"/>
  <c r="M193"/>
  <c r="M194"/>
  <c r="M195"/>
  <c r="M196"/>
  <c r="M197"/>
  <c r="M198"/>
  <c r="M199"/>
  <c r="M200"/>
  <c r="M201"/>
  <c r="M202"/>
  <c r="M191"/>
  <c r="M179"/>
  <c r="M180"/>
  <c r="M181"/>
  <c r="M182"/>
  <c r="M183"/>
  <c r="M184"/>
  <c r="M185"/>
  <c r="M186"/>
  <c r="M187"/>
  <c r="M188"/>
  <c r="M178"/>
  <c r="M167"/>
  <c r="M168"/>
  <c r="M169"/>
  <c r="M170"/>
  <c r="M171"/>
  <c r="M172"/>
  <c r="M173"/>
  <c r="M174"/>
  <c r="M175"/>
  <c r="M166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43"/>
  <c r="D208"/>
  <c r="C208" s="1"/>
  <c r="D209"/>
  <c r="C209" s="1"/>
  <c r="D210"/>
  <c r="C210" s="1"/>
  <c r="D211"/>
  <c r="C211" s="1"/>
  <c r="D212"/>
  <c r="C212" s="1"/>
  <c r="D213"/>
  <c r="C213" s="1"/>
  <c r="D214"/>
  <c r="C214" s="1"/>
  <c r="D216"/>
  <c r="C216" s="1"/>
  <c r="D217"/>
  <c r="C217" s="1"/>
  <c r="D218"/>
  <c r="C218" s="1"/>
  <c r="D219"/>
  <c r="C219" s="1"/>
  <c r="D220"/>
  <c r="C220" s="1"/>
  <c r="D221"/>
  <c r="C221" s="1"/>
  <c r="D222"/>
  <c r="C222" s="1"/>
  <c r="D223"/>
  <c r="C223" s="1"/>
  <c r="D224"/>
  <c r="C224" s="1"/>
  <c r="D225"/>
  <c r="C225" s="1"/>
  <c r="D226"/>
  <c r="C226" s="1"/>
  <c r="D227"/>
  <c r="C227" s="1"/>
  <c r="D228"/>
  <c r="C228" s="1"/>
  <c r="D229"/>
  <c r="C229" s="1"/>
  <c r="D231"/>
  <c r="D232"/>
  <c r="C232" s="1"/>
  <c r="D233"/>
  <c r="C233" s="1"/>
  <c r="D234"/>
  <c r="C234" s="1"/>
  <c r="D235"/>
  <c r="C235" s="1"/>
  <c r="D236"/>
  <c r="C236" s="1"/>
  <c r="D237"/>
  <c r="C237" s="1"/>
  <c r="D238"/>
  <c r="C238" s="1"/>
  <c r="D239"/>
  <c r="C239" s="1"/>
  <c r="D240"/>
  <c r="D241"/>
  <c r="C241" s="1"/>
  <c r="D207"/>
  <c r="C207" s="1"/>
  <c r="M96"/>
  <c r="M97"/>
  <c r="M98"/>
  <c r="M99"/>
  <c r="M100"/>
  <c r="M101"/>
  <c r="M102"/>
  <c r="M103"/>
  <c r="M104"/>
  <c r="M105"/>
  <c r="M106"/>
  <c r="M107"/>
  <c r="M109"/>
  <c r="M111"/>
  <c r="M112"/>
  <c r="M114"/>
  <c r="M116"/>
  <c r="M119"/>
  <c r="M120"/>
  <c r="M121"/>
  <c r="M122"/>
  <c r="M123"/>
  <c r="M124"/>
  <c r="M125"/>
  <c r="M126"/>
  <c r="M127"/>
  <c r="M95"/>
  <c r="D71"/>
  <c r="D72"/>
  <c r="D73"/>
  <c r="D74"/>
  <c r="D75"/>
  <c r="D76"/>
  <c r="D77"/>
  <c r="D78"/>
  <c r="D79"/>
  <c r="D80"/>
  <c r="D81"/>
  <c r="D7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50"/>
  <c r="D36"/>
  <c r="D37"/>
  <c r="D38"/>
  <c r="D39"/>
  <c r="D40"/>
  <c r="D41"/>
  <c r="D42"/>
  <c r="D43"/>
  <c r="D44"/>
  <c r="D45"/>
  <c r="D46"/>
  <c r="D47"/>
  <c r="D48"/>
  <c r="D35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7"/>
  <c r="F88"/>
  <c r="F87"/>
  <c r="O457"/>
  <c r="N457" s="1"/>
  <c r="O452"/>
  <c r="N452" s="1"/>
  <c r="O453"/>
  <c r="N453" s="1"/>
  <c r="O454"/>
  <c r="N454" s="1"/>
  <c r="O455"/>
  <c r="N455" s="1"/>
  <c r="O451"/>
  <c r="N451" s="1"/>
  <c r="O441"/>
  <c r="N441" s="1"/>
  <c r="O442"/>
  <c r="N442" s="1"/>
  <c r="O443"/>
  <c r="N443" s="1"/>
  <c r="O444"/>
  <c r="N444" s="1"/>
  <c r="O445"/>
  <c r="N445" s="1"/>
  <c r="O446"/>
  <c r="N446" s="1"/>
  <c r="O447"/>
  <c r="N447" s="1"/>
  <c r="O448"/>
  <c r="N448" s="1"/>
  <c r="O431"/>
  <c r="N431" s="1"/>
  <c r="O432"/>
  <c r="N432" s="1"/>
  <c r="O433"/>
  <c r="N433" s="1"/>
  <c r="O434"/>
  <c r="N434" s="1"/>
  <c r="O435"/>
  <c r="N435" s="1"/>
  <c r="O436"/>
  <c r="N436" s="1"/>
  <c r="O437"/>
  <c r="N437" s="1"/>
  <c r="O438"/>
  <c r="N438" s="1"/>
  <c r="O430"/>
  <c r="N430" s="1"/>
  <c r="O419"/>
  <c r="N419" s="1"/>
  <c r="O420"/>
  <c r="N420" s="1"/>
  <c r="O421"/>
  <c r="N421" s="1"/>
  <c r="O422"/>
  <c r="N422" s="1"/>
  <c r="O423"/>
  <c r="N423" s="1"/>
  <c r="O424"/>
  <c r="N424" s="1"/>
  <c r="O425"/>
  <c r="N425" s="1"/>
  <c r="O426"/>
  <c r="N426" s="1"/>
  <c r="O427"/>
  <c r="N427" s="1"/>
  <c r="O428"/>
  <c r="N428" s="1"/>
  <c r="O418"/>
  <c r="N418" s="1"/>
  <c r="O409"/>
  <c r="N409" s="1"/>
  <c r="O410"/>
  <c r="N410" s="1"/>
  <c r="O411"/>
  <c r="N411" s="1"/>
  <c r="O412"/>
  <c r="N412" s="1"/>
  <c r="O413"/>
  <c r="N413" s="1"/>
  <c r="O414"/>
  <c r="N414" s="1"/>
  <c r="O415"/>
  <c r="N415" s="1"/>
  <c r="O416"/>
  <c r="N416" s="1"/>
  <c r="O408"/>
  <c r="N408" s="1"/>
  <c r="O389"/>
  <c r="O388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D383"/>
  <c r="O309"/>
  <c r="N309" s="1"/>
  <c r="O310"/>
  <c r="N310" s="1"/>
  <c r="O311"/>
  <c r="N311" s="1"/>
  <c r="O312"/>
  <c r="N312" s="1"/>
  <c r="O313"/>
  <c r="N313" s="1"/>
  <c r="O314"/>
  <c r="N314" s="1"/>
  <c r="O315"/>
  <c r="N315" s="1"/>
  <c r="O316"/>
  <c r="N316" s="1"/>
  <c r="O317"/>
  <c r="N317" s="1"/>
  <c r="O318"/>
  <c r="N318" s="1"/>
  <c r="O319"/>
  <c r="N319" s="1"/>
  <c r="O320"/>
  <c r="N320" s="1"/>
  <c r="O321"/>
  <c r="N321" s="1"/>
  <c r="O322"/>
  <c r="N322" s="1"/>
  <c r="O323"/>
  <c r="N323" s="1"/>
  <c r="O324"/>
  <c r="N324" s="1"/>
  <c r="O325"/>
  <c r="N325" s="1"/>
  <c r="O326"/>
  <c r="N326" s="1"/>
  <c r="O327"/>
  <c r="N327" s="1"/>
  <c r="O328"/>
  <c r="N328" s="1"/>
  <c r="O329"/>
  <c r="N329" s="1"/>
  <c r="O330"/>
  <c r="N330" s="1"/>
  <c r="O331"/>
  <c r="N331" s="1"/>
  <c r="O332"/>
  <c r="N332" s="1"/>
  <c r="O333"/>
  <c r="N333" s="1"/>
  <c r="O334"/>
  <c r="N334" s="1"/>
  <c r="O335"/>
  <c r="N335" s="1"/>
  <c r="O336"/>
  <c r="N336" s="1"/>
  <c r="O337"/>
  <c r="N337" s="1"/>
  <c r="O338"/>
  <c r="N338" s="1"/>
  <c r="O339"/>
  <c r="N339" s="1"/>
  <c r="O340"/>
  <c r="N340" s="1"/>
  <c r="O341"/>
  <c r="N341" s="1"/>
  <c r="O342"/>
  <c r="N342" s="1"/>
  <c r="O343"/>
  <c r="N343" s="1"/>
  <c r="O344"/>
  <c r="N344" s="1"/>
  <c r="O293"/>
  <c r="N293" s="1"/>
  <c r="O294"/>
  <c r="N294" s="1"/>
  <c r="O295"/>
  <c r="N295" s="1"/>
  <c r="O296"/>
  <c r="N296" s="1"/>
  <c r="O297"/>
  <c r="N297" s="1"/>
  <c r="O292"/>
  <c r="N292" s="1"/>
  <c r="E282"/>
  <c r="E283"/>
  <c r="E284"/>
  <c r="E285"/>
  <c r="E286"/>
  <c r="E287"/>
  <c r="E288"/>
  <c r="E289"/>
  <c r="F84"/>
  <c r="E84" s="1"/>
  <c r="H84"/>
  <c r="F83"/>
  <c r="O76"/>
  <c r="N76" s="1"/>
  <c r="O77"/>
  <c r="N77" s="1"/>
  <c r="O78"/>
  <c r="N78" s="1"/>
  <c r="O79"/>
  <c r="N79" s="1"/>
  <c r="O80"/>
  <c r="N80" s="1"/>
  <c r="O81"/>
  <c r="N81" s="1"/>
  <c r="O82"/>
  <c r="N82" s="1"/>
  <c r="O83"/>
  <c r="N83" s="1"/>
  <c r="O84"/>
  <c r="N84" s="1"/>
  <c r="O88"/>
  <c r="N88" s="1"/>
  <c r="Q45"/>
  <c r="P45" s="1"/>
  <c r="Q46"/>
  <c r="P46" s="1"/>
  <c r="Q47"/>
  <c r="P47" s="1"/>
  <c r="Q48"/>
  <c r="P48" s="1"/>
  <c r="Q49"/>
  <c r="P49" s="1"/>
  <c r="Q50"/>
  <c r="P50" s="1"/>
  <c r="Q51"/>
  <c r="P51" s="1"/>
  <c r="Q52"/>
  <c r="P52" s="1"/>
  <c r="Q53"/>
  <c r="P53" s="1"/>
  <c r="Q54"/>
  <c r="P54" s="1"/>
  <c r="Q55"/>
  <c r="P55" s="1"/>
  <c r="Q56"/>
  <c r="P56" s="1"/>
  <c r="Q57"/>
  <c r="P57" s="1"/>
  <c r="Q58"/>
  <c r="P58" s="1"/>
  <c r="Q59"/>
  <c r="P59" s="1"/>
  <c r="Q60"/>
  <c r="P60" s="1"/>
  <c r="Q61"/>
  <c r="P61" s="1"/>
  <c r="Q62"/>
  <c r="P62" s="1"/>
  <c r="Q63"/>
  <c r="P63" s="1"/>
  <c r="Q64"/>
  <c r="P64" s="1"/>
  <c r="Q65"/>
  <c r="P65" s="1"/>
  <c r="Q67"/>
  <c r="P67" s="1"/>
  <c r="Q68"/>
  <c r="P68" s="1"/>
  <c r="Q69"/>
  <c r="P69" s="1"/>
  <c r="Q70"/>
  <c r="P70" s="1"/>
  <c r="Q71"/>
  <c r="P71" s="1"/>
  <c r="O45"/>
  <c r="N45" s="1"/>
  <c r="O46"/>
  <c r="N46" s="1"/>
  <c r="O47"/>
  <c r="N47" s="1"/>
  <c r="O48"/>
  <c r="N48" s="1"/>
  <c r="O49"/>
  <c r="N49" s="1"/>
  <c r="O50"/>
  <c r="N50" s="1"/>
  <c r="O51"/>
  <c r="N51" s="1"/>
  <c r="O52"/>
  <c r="N52" s="1"/>
  <c r="O53"/>
  <c r="N53" s="1"/>
  <c r="O54"/>
  <c r="N54" s="1"/>
  <c r="O55"/>
  <c r="N55" s="1"/>
  <c r="O56"/>
  <c r="N56" s="1"/>
  <c r="O57"/>
  <c r="N57" s="1"/>
  <c r="O58"/>
  <c r="N58" s="1"/>
  <c r="O59"/>
  <c r="N59" s="1"/>
  <c r="O60"/>
  <c r="N60" s="1"/>
  <c r="O61"/>
  <c r="N61" s="1"/>
  <c r="O62"/>
  <c r="N62" s="1"/>
  <c r="O63"/>
  <c r="N63" s="1"/>
  <c r="O64"/>
  <c r="N64" s="1"/>
  <c r="O65"/>
  <c r="N65" s="1"/>
  <c r="O66"/>
  <c r="N66" s="1"/>
  <c r="O67"/>
  <c r="N67" s="1"/>
  <c r="O68"/>
  <c r="N68" s="1"/>
  <c r="O69"/>
  <c r="N69" s="1"/>
  <c r="O70"/>
  <c r="N70" s="1"/>
  <c r="O71"/>
  <c r="N71" s="1"/>
  <c r="O72"/>
  <c r="N72" s="1"/>
  <c r="O73"/>
  <c r="N73" s="1"/>
  <c r="O44"/>
  <c r="N44" s="1"/>
  <c r="H51"/>
  <c r="G51" s="1"/>
  <c r="H52"/>
  <c r="G52" s="1"/>
  <c r="H53"/>
  <c r="G53" s="1"/>
  <c r="H54"/>
  <c r="G54" s="1"/>
  <c r="H55"/>
  <c r="G55" s="1"/>
  <c r="H56"/>
  <c r="G56" s="1"/>
  <c r="H57"/>
  <c r="G57" s="1"/>
  <c r="H58"/>
  <c r="G58" s="1"/>
  <c r="H59"/>
  <c r="G59" s="1"/>
  <c r="H60"/>
  <c r="G60" s="1"/>
  <c r="H61"/>
  <c r="G61" s="1"/>
  <c r="H62"/>
  <c r="G62" s="1"/>
  <c r="H63"/>
  <c r="G63" s="1"/>
  <c r="H64"/>
  <c r="G64" s="1"/>
  <c r="H65"/>
  <c r="G65" s="1"/>
  <c r="H66"/>
  <c r="G66" s="1"/>
  <c r="H67"/>
  <c r="G67" s="1"/>
  <c r="H68"/>
  <c r="G68" s="1"/>
  <c r="H70"/>
  <c r="G70" s="1"/>
  <c r="H71"/>
  <c r="G71" s="1"/>
  <c r="H72"/>
  <c r="G72" s="1"/>
  <c r="H73"/>
  <c r="G73" s="1"/>
  <c r="H74"/>
  <c r="G74" s="1"/>
  <c r="H75"/>
  <c r="G75" s="1"/>
  <c r="H76"/>
  <c r="G76" s="1"/>
  <c r="H77"/>
  <c r="G77" s="1"/>
  <c r="H78"/>
  <c r="G78" s="1"/>
  <c r="H79"/>
  <c r="G79" s="1"/>
  <c r="H80"/>
  <c r="G80" s="1"/>
  <c r="H81"/>
  <c r="G81" s="1"/>
  <c r="G207"/>
  <c r="G208"/>
  <c r="H207"/>
  <c r="G209" s="1"/>
  <c r="H208"/>
  <c r="G210" s="1"/>
  <c r="H209"/>
  <c r="G211" s="1"/>
  <c r="H210"/>
  <c r="G212" s="1"/>
  <c r="H211"/>
  <c r="G213" s="1"/>
  <c r="H212"/>
  <c r="G214" s="1"/>
  <c r="H213"/>
  <c r="G216" s="1"/>
  <c r="H214"/>
  <c r="G217" s="1"/>
  <c r="H215"/>
  <c r="G218" s="1"/>
  <c r="H216"/>
  <c r="G219" s="1"/>
  <c r="H217"/>
  <c r="G220" s="1"/>
  <c r="H218"/>
  <c r="G221" s="1"/>
  <c r="H219"/>
  <c r="G222" s="1"/>
  <c r="H220"/>
  <c r="G223" s="1"/>
  <c r="H221"/>
  <c r="G224" s="1"/>
  <c r="H222"/>
  <c r="G225" s="1"/>
  <c r="H223"/>
  <c r="G226" s="1"/>
  <c r="H224"/>
  <c r="G227" s="1"/>
  <c r="H225"/>
  <c r="G228" s="1"/>
  <c r="H226"/>
  <c r="G229" s="1"/>
  <c r="H227"/>
  <c r="G231" s="1"/>
  <c r="H228"/>
  <c r="G232" s="1"/>
  <c r="H229"/>
  <c r="G233" s="1"/>
  <c r="H230"/>
  <c r="G234" s="1"/>
  <c r="H231"/>
  <c r="G235" s="1"/>
  <c r="H232"/>
  <c r="G236" s="1"/>
  <c r="H233"/>
  <c r="G237" s="1"/>
  <c r="H234"/>
  <c r="G238" s="1"/>
  <c r="H235"/>
  <c r="G239" s="1"/>
  <c r="H236"/>
  <c r="G240" s="1"/>
  <c r="H237"/>
  <c r="G241" s="1"/>
  <c r="H239"/>
  <c r="G243" s="1"/>
  <c r="H240"/>
  <c r="G244" s="1"/>
  <c r="H241"/>
  <c r="G245" s="1"/>
  <c r="H242"/>
  <c r="G246" s="1"/>
  <c r="H243"/>
  <c r="G247" s="1"/>
  <c r="H244"/>
  <c r="G248" s="1"/>
  <c r="H245"/>
  <c r="G249" s="1"/>
  <c r="H246"/>
  <c r="G250" s="1"/>
  <c r="H247"/>
  <c r="G251" s="1"/>
  <c r="H248"/>
  <c r="G252" s="1"/>
  <c r="H249"/>
  <c r="G253" s="1"/>
  <c r="H250"/>
  <c r="G254" s="1"/>
  <c r="H251"/>
  <c r="G255" s="1"/>
  <c r="H252"/>
  <c r="G256" s="1"/>
  <c r="H253"/>
  <c r="G257" s="1"/>
  <c r="H254"/>
  <c r="G258" s="1"/>
  <c r="H255"/>
  <c r="G259" s="1"/>
  <c r="H256"/>
  <c r="G260" s="1"/>
  <c r="H257"/>
  <c r="G261" s="1"/>
  <c r="H258"/>
  <c r="G262" s="1"/>
  <c r="H259"/>
  <c r="G263" s="1"/>
  <c r="H260"/>
  <c r="G264" s="1"/>
  <c r="H261"/>
  <c r="G265" s="1"/>
  <c r="H262"/>
  <c r="G266" s="1"/>
  <c r="H263"/>
  <c r="G267" s="1"/>
  <c r="H264"/>
  <c r="G268" s="1"/>
  <c r="H265"/>
  <c r="G269" s="1"/>
  <c r="H266"/>
  <c r="G270" s="1"/>
  <c r="H267"/>
  <c r="G271" s="1"/>
  <c r="H268"/>
  <c r="G272" s="1"/>
  <c r="H269"/>
  <c r="G273" s="1"/>
  <c r="H270"/>
  <c r="G274" s="1"/>
  <c r="H271"/>
  <c r="G275" s="1"/>
  <c r="H272"/>
  <c r="G276" s="1"/>
  <c r="H273"/>
  <c r="G277" s="1"/>
  <c r="H274"/>
  <c r="G278" s="1"/>
  <c r="G279"/>
  <c r="H304"/>
  <c r="H305"/>
  <c r="H306"/>
  <c r="P191"/>
  <c r="P192"/>
  <c r="P193"/>
  <c r="P194"/>
  <c r="P195"/>
  <c r="P196"/>
  <c r="P197"/>
  <c r="P198"/>
  <c r="P199"/>
  <c r="P200"/>
  <c r="P201"/>
  <c r="P202"/>
  <c r="G312"/>
  <c r="G313"/>
  <c r="G314"/>
  <c r="G315"/>
  <c r="H345"/>
  <c r="G316" s="1"/>
  <c r="H346"/>
  <c r="G317" s="1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H406"/>
  <c r="H407"/>
  <c r="G411" s="1"/>
  <c r="H408"/>
  <c r="G412" s="1"/>
  <c r="H409"/>
  <c r="G413" s="1"/>
  <c r="H410"/>
  <c r="G414" s="1"/>
  <c r="H411"/>
  <c r="G415" s="1"/>
  <c r="H412"/>
  <c r="G416" s="1"/>
  <c r="H413"/>
  <c r="G417" s="1"/>
  <c r="H414"/>
  <c r="G418" s="1"/>
  <c r="H415"/>
  <c r="G419" s="1"/>
  <c r="H416"/>
  <c r="H417"/>
  <c r="G421" s="1"/>
  <c r="H418"/>
  <c r="G422" s="1"/>
  <c r="H419"/>
  <c r="G423" s="1"/>
  <c r="H420"/>
  <c r="G424" s="1"/>
  <c r="H421"/>
  <c r="G425" s="1"/>
  <c r="H422"/>
  <c r="G426" s="1"/>
  <c r="H423"/>
  <c r="G427" s="1"/>
  <c r="H424"/>
  <c r="G428" s="1"/>
  <c r="H425"/>
  <c r="G429" s="1"/>
  <c r="H426"/>
  <c r="G430" s="1"/>
  <c r="H427"/>
  <c r="G431" s="1"/>
  <c r="H428"/>
  <c r="H429"/>
  <c r="G433" s="1"/>
  <c r="H430"/>
  <c r="G434" s="1"/>
  <c r="H431"/>
  <c r="G435" s="1"/>
  <c r="H432"/>
  <c r="G436" s="1"/>
  <c r="H433"/>
  <c r="G437" s="1"/>
  <c r="H434"/>
  <c r="G438" s="1"/>
  <c r="H435"/>
  <c r="G439" s="1"/>
  <c r="H436"/>
  <c r="G440" s="1"/>
  <c r="H437"/>
  <c r="G441" s="1"/>
  <c r="H438"/>
  <c r="H439"/>
  <c r="G443" s="1"/>
  <c r="H440"/>
  <c r="G444" s="1"/>
  <c r="H441"/>
  <c r="G445" s="1"/>
  <c r="H442"/>
  <c r="G446" s="1"/>
  <c r="H443"/>
  <c r="G447" s="1"/>
  <c r="H444"/>
  <c r="G448" s="1"/>
  <c r="H445"/>
  <c r="G449" s="1"/>
  <c r="H446"/>
  <c r="G450" s="1"/>
  <c r="H447"/>
  <c r="G451" s="1"/>
  <c r="H450"/>
  <c r="G454" s="1"/>
  <c r="H451"/>
  <c r="G455" s="1"/>
  <c r="H452"/>
  <c r="G456" s="1"/>
  <c r="H453"/>
  <c r="G457" s="1"/>
  <c r="H454"/>
  <c r="G458" s="1"/>
  <c r="H455"/>
  <c r="G459" s="1"/>
  <c r="H456"/>
  <c r="G460" s="1"/>
  <c r="H457"/>
  <c r="G461" s="1"/>
  <c r="H458"/>
  <c r="G462" s="1"/>
  <c r="H459"/>
  <c r="G463" s="1"/>
  <c r="H460"/>
  <c r="G464" s="1"/>
  <c r="H461"/>
  <c r="G465" s="1"/>
  <c r="H50"/>
  <c r="G50" s="1"/>
  <c r="H36"/>
  <c r="G36" s="1"/>
  <c r="H37"/>
  <c r="G37" s="1"/>
  <c r="H38"/>
  <c r="G38" s="1"/>
  <c r="H39"/>
  <c r="G39" s="1"/>
  <c r="H40"/>
  <c r="G40" s="1"/>
  <c r="H41"/>
  <c r="G41" s="1"/>
  <c r="H42"/>
  <c r="G42" s="1"/>
  <c r="H43"/>
  <c r="G43" s="1"/>
  <c r="H44"/>
  <c r="G44" s="1"/>
  <c r="H45"/>
  <c r="G45" s="1"/>
  <c r="H46"/>
  <c r="G46" s="1"/>
  <c r="H47"/>
  <c r="G47" s="1"/>
  <c r="H48"/>
  <c r="G48" s="1"/>
  <c r="H35"/>
  <c r="G35" s="1"/>
  <c r="F455"/>
  <c r="E455" s="1"/>
  <c r="F456"/>
  <c r="E456" s="1"/>
  <c r="F457"/>
  <c r="E457" s="1"/>
  <c r="F458"/>
  <c r="E458" s="1"/>
  <c r="F459"/>
  <c r="E459" s="1"/>
  <c r="F460"/>
  <c r="E460" s="1"/>
  <c r="F461"/>
  <c r="E461" s="1"/>
  <c r="F462"/>
  <c r="E462" s="1"/>
  <c r="F463"/>
  <c r="E463" s="1"/>
  <c r="F464"/>
  <c r="E464" s="1"/>
  <c r="F465"/>
  <c r="E465" s="1"/>
  <c r="F454"/>
  <c r="E454" s="1"/>
  <c r="D455"/>
  <c r="D456"/>
  <c r="D457"/>
  <c r="D458"/>
  <c r="C454" s="1"/>
  <c r="D459"/>
  <c r="D460"/>
  <c r="D461"/>
  <c r="C457" s="1"/>
  <c r="D462"/>
  <c r="C458" s="1"/>
  <c r="D463"/>
  <c r="C459" s="1"/>
  <c r="D464"/>
  <c r="C460" s="1"/>
  <c r="D465"/>
  <c r="C461" s="1"/>
  <c r="D454"/>
  <c r="F444"/>
  <c r="E444" s="1"/>
  <c r="F445"/>
  <c r="E445" s="1"/>
  <c r="F446"/>
  <c r="E446" s="1"/>
  <c r="F447"/>
  <c r="E447" s="1"/>
  <c r="F448"/>
  <c r="E448" s="1"/>
  <c r="F449"/>
  <c r="E449" s="1"/>
  <c r="F450"/>
  <c r="E450" s="1"/>
  <c r="F451"/>
  <c r="E451" s="1"/>
  <c r="F443"/>
  <c r="E443" s="1"/>
  <c r="F434"/>
  <c r="E434" s="1"/>
  <c r="F435"/>
  <c r="E435" s="1"/>
  <c r="F436"/>
  <c r="E436" s="1"/>
  <c r="F437"/>
  <c r="E437" s="1"/>
  <c r="F438"/>
  <c r="E438" s="1"/>
  <c r="F439"/>
  <c r="E439" s="1"/>
  <c r="F440"/>
  <c r="E440" s="1"/>
  <c r="F441"/>
  <c r="E441" s="1"/>
  <c r="F433"/>
  <c r="E433" s="1"/>
  <c r="F422"/>
  <c r="E422" s="1"/>
  <c r="F423"/>
  <c r="E423" s="1"/>
  <c r="F424"/>
  <c r="E424" s="1"/>
  <c r="F425"/>
  <c r="E425" s="1"/>
  <c r="F426"/>
  <c r="E426" s="1"/>
  <c r="F427"/>
  <c r="E427" s="1"/>
  <c r="F428"/>
  <c r="E428" s="1"/>
  <c r="F429"/>
  <c r="E429" s="1"/>
  <c r="F430"/>
  <c r="E430" s="1"/>
  <c r="F431"/>
  <c r="E431" s="1"/>
  <c r="F421"/>
  <c r="E421" s="1"/>
  <c r="F412"/>
  <c r="E412" s="1"/>
  <c r="F413"/>
  <c r="E413" s="1"/>
  <c r="F414"/>
  <c r="E414" s="1"/>
  <c r="F415"/>
  <c r="E415" s="1"/>
  <c r="F416"/>
  <c r="E416" s="1"/>
  <c r="F417"/>
  <c r="E417" s="1"/>
  <c r="F418"/>
  <c r="E418" s="1"/>
  <c r="F419"/>
  <c r="E419" s="1"/>
  <c r="F411"/>
  <c r="E411" s="1"/>
  <c r="O381"/>
  <c r="N381" s="1"/>
  <c r="O382"/>
  <c r="N382" s="1"/>
  <c r="O383"/>
  <c r="N383" s="1"/>
  <c r="O384"/>
  <c r="N384" s="1"/>
  <c r="O385"/>
  <c r="N385" s="1"/>
  <c r="O380"/>
  <c r="N380" s="1"/>
  <c r="O375"/>
  <c r="N375" s="1"/>
  <c r="O376"/>
  <c r="N376" s="1"/>
  <c r="O377"/>
  <c r="N377" s="1"/>
  <c r="O374"/>
  <c r="N374" s="1"/>
  <c r="O369"/>
  <c r="N369" s="1"/>
  <c r="O370"/>
  <c r="N370" s="1"/>
  <c r="O371"/>
  <c r="N371" s="1"/>
  <c r="O368"/>
  <c r="N368" s="1"/>
  <c r="F312"/>
  <c r="E312" s="1"/>
  <c r="F313"/>
  <c r="E313" s="1"/>
  <c r="F314"/>
  <c r="E314" s="1"/>
  <c r="F315"/>
  <c r="E315" s="1"/>
  <c r="F316"/>
  <c r="E316" s="1"/>
  <c r="F317"/>
  <c r="E317" s="1"/>
  <c r="F318"/>
  <c r="E318" s="1"/>
  <c r="F319"/>
  <c r="E319" s="1"/>
  <c r="F320"/>
  <c r="E320" s="1"/>
  <c r="F321"/>
  <c r="E321" s="1"/>
  <c r="F322"/>
  <c r="E322" s="1"/>
  <c r="F323"/>
  <c r="E323" s="1"/>
  <c r="F324"/>
  <c r="E324" s="1"/>
  <c r="F325"/>
  <c r="E325" s="1"/>
  <c r="F326"/>
  <c r="E326" s="1"/>
  <c r="F327"/>
  <c r="E327" s="1"/>
  <c r="F328"/>
  <c r="E328" s="1"/>
  <c r="F329"/>
  <c r="E329" s="1"/>
  <c r="F330"/>
  <c r="E330" s="1"/>
  <c r="F331"/>
  <c r="E331" s="1"/>
  <c r="F332"/>
  <c r="E332" s="1"/>
  <c r="F333"/>
  <c r="E333" s="1"/>
  <c r="F334"/>
  <c r="E334" s="1"/>
  <c r="F335"/>
  <c r="E335" s="1"/>
  <c r="F336"/>
  <c r="E336" s="1"/>
  <c r="F337"/>
  <c r="E337" s="1"/>
  <c r="F338"/>
  <c r="E338" s="1"/>
  <c r="F339"/>
  <c r="E339" s="1"/>
  <c r="F340"/>
  <c r="E340" s="1"/>
  <c r="F341"/>
  <c r="E341" s="1"/>
  <c r="F342"/>
  <c r="E342" s="1"/>
  <c r="F343"/>
  <c r="E343" s="1"/>
  <c r="F344"/>
  <c r="E344" s="1"/>
  <c r="F345"/>
  <c r="E345" s="1"/>
  <c r="F346"/>
  <c r="E346" s="1"/>
  <c r="F347"/>
  <c r="E347" s="1"/>
  <c r="F348"/>
  <c r="E348" s="1"/>
  <c r="O192"/>
  <c r="N192" s="1"/>
  <c r="O193"/>
  <c r="N193" s="1"/>
  <c r="O194"/>
  <c r="N194" s="1"/>
  <c r="O195"/>
  <c r="N195" s="1"/>
  <c r="O196"/>
  <c r="N196" s="1"/>
  <c r="O197"/>
  <c r="N197" s="1"/>
  <c r="O198"/>
  <c r="N198" s="1"/>
  <c r="O199"/>
  <c r="N199" s="1"/>
  <c r="O200"/>
  <c r="N200" s="1"/>
  <c r="O201"/>
  <c r="N201" s="1"/>
  <c r="O202"/>
  <c r="N202" s="1"/>
  <c r="O191"/>
  <c r="N191" s="1"/>
  <c r="O179"/>
  <c r="N179" s="1"/>
  <c r="O180"/>
  <c r="N180" s="1"/>
  <c r="O181"/>
  <c r="N181" s="1"/>
  <c r="O182"/>
  <c r="N182" s="1"/>
  <c r="O183"/>
  <c r="N183" s="1"/>
  <c r="O184"/>
  <c r="N184" s="1"/>
  <c r="O185"/>
  <c r="N185" s="1"/>
  <c r="O186"/>
  <c r="N186" s="1"/>
  <c r="O187"/>
  <c r="N187" s="1"/>
  <c r="O188"/>
  <c r="N188" s="1"/>
  <c r="O178"/>
  <c r="N178" s="1"/>
  <c r="O167"/>
  <c r="O168"/>
  <c r="O169"/>
  <c r="O170"/>
  <c r="O171"/>
  <c r="O172"/>
  <c r="O173"/>
  <c r="O174"/>
  <c r="O175"/>
  <c r="O166"/>
  <c r="F244"/>
  <c r="E244" s="1"/>
  <c r="F245"/>
  <c r="E245" s="1"/>
  <c r="F246"/>
  <c r="E246" s="1"/>
  <c r="F247"/>
  <c r="E247" s="1"/>
  <c r="F248"/>
  <c r="E248" s="1"/>
  <c r="F249"/>
  <c r="E249" s="1"/>
  <c r="F250"/>
  <c r="E250" s="1"/>
  <c r="F251"/>
  <c r="E251" s="1"/>
  <c r="F252"/>
  <c r="E252" s="1"/>
  <c r="F253"/>
  <c r="E253" s="1"/>
  <c r="F254"/>
  <c r="E254" s="1"/>
  <c r="F255"/>
  <c r="E255" s="1"/>
  <c r="F256"/>
  <c r="E256" s="1"/>
  <c r="F257"/>
  <c r="E257" s="1"/>
  <c r="F258"/>
  <c r="E258" s="1"/>
  <c r="F259"/>
  <c r="E259" s="1"/>
  <c r="F260"/>
  <c r="E260" s="1"/>
  <c r="F261"/>
  <c r="E261" s="1"/>
  <c r="F262"/>
  <c r="E262" s="1"/>
  <c r="F263"/>
  <c r="E263" s="1"/>
  <c r="F264"/>
  <c r="E264" s="1"/>
  <c r="F265"/>
  <c r="E265" s="1"/>
  <c r="F266"/>
  <c r="E266" s="1"/>
  <c r="F267"/>
  <c r="E267" s="1"/>
  <c r="F268"/>
  <c r="E268" s="1"/>
  <c r="F269"/>
  <c r="E269" s="1"/>
  <c r="F270"/>
  <c r="E270" s="1"/>
  <c r="F271"/>
  <c r="E271" s="1"/>
  <c r="F272"/>
  <c r="E272" s="1"/>
  <c r="F273"/>
  <c r="E273" s="1"/>
  <c r="F274"/>
  <c r="E274" s="1"/>
  <c r="F275"/>
  <c r="E275" s="1"/>
  <c r="F276"/>
  <c r="E276" s="1"/>
  <c r="F277"/>
  <c r="E277" s="1"/>
  <c r="F278"/>
  <c r="E278" s="1"/>
  <c r="F279"/>
  <c r="E279" s="1"/>
  <c r="F243"/>
  <c r="E243" s="1"/>
  <c r="F208"/>
  <c r="E208" s="1"/>
  <c r="F209"/>
  <c r="E209" s="1"/>
  <c r="F210"/>
  <c r="E210" s="1"/>
  <c r="F211"/>
  <c r="E211" s="1"/>
  <c r="F212"/>
  <c r="E212" s="1"/>
  <c r="F213"/>
  <c r="E213" s="1"/>
  <c r="F214"/>
  <c r="E214" s="1"/>
  <c r="F216"/>
  <c r="E216" s="1"/>
  <c r="F217"/>
  <c r="E217" s="1"/>
  <c r="F218"/>
  <c r="E218" s="1"/>
  <c r="F219"/>
  <c r="E219" s="1"/>
  <c r="F220"/>
  <c r="E220" s="1"/>
  <c r="F221"/>
  <c r="E221" s="1"/>
  <c r="F222"/>
  <c r="E222" s="1"/>
  <c r="F223"/>
  <c r="E223" s="1"/>
  <c r="F224"/>
  <c r="E224" s="1"/>
  <c r="F225"/>
  <c r="E225" s="1"/>
  <c r="F226"/>
  <c r="E226" s="1"/>
  <c r="F227"/>
  <c r="E227" s="1"/>
  <c r="F228"/>
  <c r="E228" s="1"/>
  <c r="F229"/>
  <c r="E229" s="1"/>
  <c r="F231"/>
  <c r="E231" s="1"/>
  <c r="F232"/>
  <c r="E232" s="1"/>
  <c r="F233"/>
  <c r="E233" s="1"/>
  <c r="F234"/>
  <c r="E234" s="1"/>
  <c r="F235"/>
  <c r="E235" s="1"/>
  <c r="F236"/>
  <c r="E236" s="1"/>
  <c r="F237"/>
  <c r="E237" s="1"/>
  <c r="F238"/>
  <c r="E238" s="1"/>
  <c r="F239"/>
  <c r="E239" s="1"/>
  <c r="F240"/>
  <c r="E240" s="1"/>
  <c r="F207"/>
  <c r="E207" s="1"/>
  <c r="O96"/>
  <c r="N96" s="1"/>
  <c r="O97"/>
  <c r="N97" s="1"/>
  <c r="O98"/>
  <c r="N98" s="1"/>
  <c r="O99"/>
  <c r="N99" s="1"/>
  <c r="O100"/>
  <c r="N100" s="1"/>
  <c r="O101"/>
  <c r="N101" s="1"/>
  <c r="O102"/>
  <c r="N102" s="1"/>
  <c r="O103"/>
  <c r="N103" s="1"/>
  <c r="O104"/>
  <c r="N104" s="1"/>
  <c r="O105"/>
  <c r="N105" s="1"/>
  <c r="O106"/>
  <c r="N106" s="1"/>
  <c r="O107"/>
  <c r="N107" s="1"/>
  <c r="O109"/>
  <c r="N109" s="1"/>
  <c r="O111"/>
  <c r="N111" s="1"/>
  <c r="O112"/>
  <c r="N112" s="1"/>
  <c r="O114"/>
  <c r="N114" s="1"/>
  <c r="O116"/>
  <c r="N116" s="1"/>
  <c r="O119"/>
  <c r="N119" s="1"/>
  <c r="O120"/>
  <c r="N120" s="1"/>
  <c r="O121"/>
  <c r="N121" s="1"/>
  <c r="O122"/>
  <c r="N122" s="1"/>
  <c r="O123"/>
  <c r="N123" s="1"/>
  <c r="O124"/>
  <c r="N124" s="1"/>
  <c r="O125"/>
  <c r="N125" s="1"/>
  <c r="O126"/>
  <c r="N126" s="1"/>
  <c r="O127"/>
  <c r="N127" s="1"/>
  <c r="O95"/>
  <c r="N95" s="1"/>
  <c r="F71"/>
  <c r="E71" s="1"/>
  <c r="F72"/>
  <c r="E72" s="1"/>
  <c r="F73"/>
  <c r="E73" s="1"/>
  <c r="F74"/>
  <c r="E74" s="1"/>
  <c r="F75"/>
  <c r="E75" s="1"/>
  <c r="F76"/>
  <c r="E76" s="1"/>
  <c r="F77"/>
  <c r="E77" s="1"/>
  <c r="F78"/>
  <c r="E78" s="1"/>
  <c r="F79"/>
  <c r="E79" s="1"/>
  <c r="F80"/>
  <c r="E80" s="1"/>
  <c r="F81"/>
  <c r="E81" s="1"/>
  <c r="F70"/>
  <c r="E70" s="1"/>
  <c r="F111"/>
  <c r="E111" s="1"/>
  <c r="F112"/>
  <c r="E112" s="1"/>
  <c r="F113"/>
  <c r="E113" s="1"/>
  <c r="F114"/>
  <c r="E114" s="1"/>
  <c r="F115"/>
  <c r="E115" s="1"/>
  <c r="F116"/>
  <c r="E116" s="1"/>
  <c r="F117"/>
  <c r="E117" s="1"/>
  <c r="F118"/>
  <c r="E118" s="1"/>
  <c r="F119"/>
  <c r="E119" s="1"/>
  <c r="F120"/>
  <c r="E120" s="1"/>
  <c r="F121"/>
  <c r="E121" s="1"/>
  <c r="F122"/>
  <c r="E122" s="1"/>
  <c r="F123"/>
  <c r="E123" s="1"/>
  <c r="F124"/>
  <c r="E124" s="1"/>
  <c r="F125"/>
  <c r="E125" s="1"/>
  <c r="F126"/>
  <c r="E126" s="1"/>
  <c r="F127"/>
  <c r="E127" s="1"/>
  <c r="F128"/>
  <c r="E128" s="1"/>
  <c r="F129"/>
  <c r="E129" s="1"/>
  <c r="F96"/>
  <c r="E96" s="1"/>
  <c r="F97"/>
  <c r="E97" s="1"/>
  <c r="F98"/>
  <c r="E98" s="1"/>
  <c r="F99"/>
  <c r="E99" s="1"/>
  <c r="F100"/>
  <c r="E100" s="1"/>
  <c r="F101"/>
  <c r="E101" s="1"/>
  <c r="F102"/>
  <c r="E102" s="1"/>
  <c r="F103"/>
  <c r="E103" s="1"/>
  <c r="F104"/>
  <c r="E104" s="1"/>
  <c r="F105"/>
  <c r="E105" s="1"/>
  <c r="F106"/>
  <c r="E106" s="1"/>
  <c r="F107"/>
  <c r="E107" s="1"/>
  <c r="F51"/>
  <c r="E51" s="1"/>
  <c r="F52"/>
  <c r="E52" s="1"/>
  <c r="F53"/>
  <c r="E53" s="1"/>
  <c r="F54"/>
  <c r="E54" s="1"/>
  <c r="F55"/>
  <c r="E55" s="1"/>
  <c r="F56"/>
  <c r="E56" s="1"/>
  <c r="F57"/>
  <c r="E57" s="1"/>
  <c r="F58"/>
  <c r="E58" s="1"/>
  <c r="F59"/>
  <c r="E59" s="1"/>
  <c r="F60"/>
  <c r="E60" s="1"/>
  <c r="F61"/>
  <c r="E61" s="1"/>
  <c r="F62"/>
  <c r="E62" s="1"/>
  <c r="F63"/>
  <c r="E63" s="1"/>
  <c r="F64"/>
  <c r="E64" s="1"/>
  <c r="F65"/>
  <c r="E65" s="1"/>
  <c r="F66"/>
  <c r="E66" s="1"/>
  <c r="F67"/>
  <c r="E67" s="1"/>
  <c r="F68"/>
  <c r="E68" s="1"/>
  <c r="F50"/>
  <c r="E50" s="1"/>
  <c r="F36"/>
  <c r="E36" s="1"/>
  <c r="F37"/>
  <c r="E37" s="1"/>
  <c r="F38"/>
  <c r="E38" s="1"/>
  <c r="F39"/>
  <c r="E39" s="1"/>
  <c r="F40"/>
  <c r="E40" s="1"/>
  <c r="F41"/>
  <c r="E41" s="1"/>
  <c r="F42"/>
  <c r="E42" s="1"/>
  <c r="F43"/>
  <c r="E43" s="1"/>
  <c r="F44"/>
  <c r="E44" s="1"/>
  <c r="F45"/>
  <c r="E45" s="1"/>
  <c r="F46"/>
  <c r="E46" s="1"/>
  <c r="F47"/>
  <c r="E47" s="1"/>
  <c r="F48"/>
  <c r="E48" s="1"/>
  <c r="F35"/>
  <c r="E35" s="1"/>
  <c r="D96"/>
  <c r="D97"/>
  <c r="D98"/>
  <c r="D99"/>
  <c r="D100"/>
  <c r="D101"/>
  <c r="D102"/>
  <c r="D103"/>
  <c r="D104"/>
  <c r="D105"/>
  <c r="D106"/>
  <c r="D107"/>
  <c r="O207"/>
  <c r="N207" s="1"/>
  <c r="O208"/>
  <c r="N208" s="1"/>
  <c r="O209"/>
  <c r="N209" s="1"/>
  <c r="O210"/>
  <c r="N210" s="1"/>
  <c r="O211"/>
  <c r="N211" s="1"/>
  <c r="O212"/>
  <c r="N212" s="1"/>
  <c r="O213"/>
  <c r="N213" s="1"/>
  <c r="O214"/>
  <c r="N214" s="1"/>
  <c r="O215"/>
  <c r="N215" s="1"/>
  <c r="O216"/>
  <c r="N216" s="1"/>
  <c r="O217"/>
  <c r="N217" s="1"/>
  <c r="O218"/>
  <c r="N218" s="1"/>
  <c r="O219"/>
  <c r="N219" s="1"/>
  <c r="O220"/>
  <c r="N220" s="1"/>
  <c r="O221"/>
  <c r="N221" s="1"/>
  <c r="O222"/>
  <c r="N222" s="1"/>
  <c r="O223"/>
  <c r="N223" s="1"/>
  <c r="O224"/>
  <c r="N224" s="1"/>
  <c r="O225"/>
  <c r="N225" s="1"/>
  <c r="O226"/>
  <c r="N226" s="1"/>
  <c r="O227"/>
  <c r="N227" s="1"/>
  <c r="O228"/>
  <c r="N228" s="1"/>
  <c r="O229"/>
  <c r="N229" s="1"/>
  <c r="O230"/>
  <c r="N230" s="1"/>
  <c r="O231"/>
  <c r="N231" s="1"/>
  <c r="O232"/>
  <c r="N232" s="1"/>
  <c r="O233"/>
  <c r="N233" s="1"/>
  <c r="O234"/>
  <c r="N234" s="1"/>
  <c r="O235"/>
  <c r="N235" s="1"/>
  <c r="O236"/>
  <c r="N236" s="1"/>
  <c r="O237"/>
  <c r="N237" s="1"/>
  <c r="O238"/>
  <c r="N238" s="1"/>
  <c r="O239"/>
  <c r="N239" s="1"/>
  <c r="O240"/>
  <c r="N240" s="1"/>
  <c r="O241"/>
  <c r="N241" s="1"/>
  <c r="M42"/>
  <c r="L42" s="1"/>
  <c r="O8"/>
  <c r="N8" s="1"/>
  <c r="O9"/>
  <c r="N9" s="1"/>
  <c r="O10"/>
  <c r="N10" s="1"/>
  <c r="O11"/>
  <c r="N11" s="1"/>
  <c r="O12"/>
  <c r="N12" s="1"/>
  <c r="O13"/>
  <c r="N13" s="1"/>
  <c r="O14"/>
  <c r="N14" s="1"/>
  <c r="O15"/>
  <c r="N15" s="1"/>
  <c r="O16"/>
  <c r="N16" s="1"/>
  <c r="O17"/>
  <c r="N17" s="1"/>
  <c r="O18"/>
  <c r="N18" s="1"/>
  <c r="O19"/>
  <c r="N19" s="1"/>
  <c r="O20"/>
  <c r="N20" s="1"/>
  <c r="O21"/>
  <c r="N21" s="1"/>
  <c r="O22"/>
  <c r="N22" s="1"/>
  <c r="O23"/>
  <c r="N23" s="1"/>
  <c r="O24"/>
  <c r="N24" s="1"/>
  <c r="O25"/>
  <c r="N25" s="1"/>
  <c r="O26"/>
  <c r="N26" s="1"/>
  <c r="O27"/>
  <c r="N27" s="1"/>
  <c r="O28"/>
  <c r="N28" s="1"/>
  <c r="O29"/>
  <c r="N29" s="1"/>
  <c r="O30"/>
  <c r="N30" s="1"/>
  <c r="O31"/>
  <c r="N31" s="1"/>
  <c r="O32"/>
  <c r="N32" s="1"/>
  <c r="O33"/>
  <c r="N33" s="1"/>
  <c r="O34"/>
  <c r="N34" s="1"/>
  <c r="O35"/>
  <c r="N35" s="1"/>
  <c r="O36"/>
  <c r="N36" s="1"/>
  <c r="O37"/>
  <c r="N37" s="1"/>
  <c r="O38"/>
  <c r="N38" s="1"/>
  <c r="O39"/>
  <c r="N39" s="1"/>
  <c r="O40"/>
  <c r="N40" s="1"/>
  <c r="O41"/>
  <c r="N41" s="1"/>
  <c r="O42"/>
  <c r="N42" s="1"/>
  <c r="Q9"/>
  <c r="P9" s="1"/>
  <c r="Q10"/>
  <c r="P10" s="1"/>
  <c r="Q11"/>
  <c r="P11" s="1"/>
  <c r="Q12"/>
  <c r="P12" s="1"/>
  <c r="Q13"/>
  <c r="P13" s="1"/>
  <c r="Q14"/>
  <c r="P14" s="1"/>
  <c r="Q15"/>
  <c r="P15" s="1"/>
  <c r="Q16"/>
  <c r="P16" s="1"/>
  <c r="Q17"/>
  <c r="P17" s="1"/>
  <c r="Q18"/>
  <c r="P18" s="1"/>
  <c r="Q19"/>
  <c r="P19" s="1"/>
  <c r="Q20"/>
  <c r="P20" s="1"/>
  <c r="Q21"/>
  <c r="P21" s="1"/>
  <c r="Q22"/>
  <c r="P22" s="1"/>
  <c r="Q23"/>
  <c r="P23" s="1"/>
  <c r="Q24"/>
  <c r="P24" s="1"/>
  <c r="Q25"/>
  <c r="P25" s="1"/>
  <c r="Q26"/>
  <c r="P26" s="1"/>
  <c r="Q27"/>
  <c r="P27" s="1"/>
  <c r="Q28"/>
  <c r="P28" s="1"/>
  <c r="Q29"/>
  <c r="P29" s="1"/>
  <c r="Q30"/>
  <c r="P30" s="1"/>
  <c r="Q31"/>
  <c r="P31" s="1"/>
  <c r="Q32"/>
  <c r="P32" s="1"/>
  <c r="Q33"/>
  <c r="P33" s="1"/>
  <c r="Q34"/>
  <c r="P34" s="1"/>
  <c r="Q35"/>
  <c r="P35" s="1"/>
  <c r="Q36"/>
  <c r="P36" s="1"/>
  <c r="Q37"/>
  <c r="P37" s="1"/>
  <c r="Q38"/>
  <c r="P38" s="1"/>
  <c r="Q39"/>
  <c r="P39" s="1"/>
  <c r="Q40"/>
  <c r="P40" s="1"/>
  <c r="Q41"/>
  <c r="P41" s="1"/>
  <c r="Q42"/>
  <c r="P42" s="1"/>
  <c r="O7"/>
  <c r="N7" s="1"/>
  <c r="H8"/>
  <c r="G8" s="1"/>
  <c r="H9"/>
  <c r="G9" s="1"/>
  <c r="H10"/>
  <c r="G10" s="1"/>
  <c r="H11"/>
  <c r="G11" s="1"/>
  <c r="H12"/>
  <c r="G12" s="1"/>
  <c r="H13"/>
  <c r="G13" s="1"/>
  <c r="H14"/>
  <c r="G14" s="1"/>
  <c r="H15"/>
  <c r="G15" s="1"/>
  <c r="H16"/>
  <c r="G16" s="1"/>
  <c r="H17"/>
  <c r="G17" s="1"/>
  <c r="H18"/>
  <c r="G18" s="1"/>
  <c r="H19"/>
  <c r="G19" s="1"/>
  <c r="H20"/>
  <c r="G20" s="1"/>
  <c r="H21"/>
  <c r="G21" s="1"/>
  <c r="H22"/>
  <c r="G22" s="1"/>
  <c r="H23"/>
  <c r="G23" s="1"/>
  <c r="H24"/>
  <c r="G24" s="1"/>
  <c r="H25"/>
  <c r="G25" s="1"/>
  <c r="H26"/>
  <c r="G26" s="1"/>
  <c r="H27"/>
  <c r="G27" s="1"/>
  <c r="H28"/>
  <c r="G28" s="1"/>
  <c r="H29"/>
  <c r="G29" s="1"/>
  <c r="H30"/>
  <c r="G30" s="1"/>
  <c r="H31"/>
  <c r="G31" s="1"/>
  <c r="H32"/>
  <c r="G32" s="1"/>
  <c r="H33"/>
  <c r="G33" s="1"/>
  <c r="H7"/>
  <c r="G7" s="1"/>
  <c r="F8"/>
  <c r="E8" s="1"/>
  <c r="F9"/>
  <c r="E9" s="1"/>
  <c r="F10"/>
  <c r="E10" s="1"/>
  <c r="F11"/>
  <c r="E11" s="1"/>
  <c r="F12"/>
  <c r="E12" s="1"/>
  <c r="F13"/>
  <c r="E13" s="1"/>
  <c r="F14"/>
  <c r="E14" s="1"/>
  <c r="F15"/>
  <c r="E15" s="1"/>
  <c r="F16"/>
  <c r="E16" s="1"/>
  <c r="F17"/>
  <c r="E17" s="1"/>
  <c r="F18"/>
  <c r="E18" s="1"/>
  <c r="F19"/>
  <c r="E19" s="1"/>
  <c r="F20"/>
  <c r="E20" s="1"/>
  <c r="F21"/>
  <c r="E21" s="1"/>
  <c r="F22"/>
  <c r="E22" s="1"/>
  <c r="F23"/>
  <c r="E23" s="1"/>
  <c r="F24"/>
  <c r="E24" s="1"/>
  <c r="F25"/>
  <c r="E25" s="1"/>
  <c r="F26"/>
  <c r="E26" s="1"/>
  <c r="F27"/>
  <c r="E27" s="1"/>
  <c r="F28"/>
  <c r="E28" s="1"/>
  <c r="F29"/>
  <c r="E29" s="1"/>
  <c r="F30"/>
  <c r="E30" s="1"/>
  <c r="F31"/>
  <c r="E31" s="1"/>
  <c r="F32"/>
  <c r="E32" s="1"/>
  <c r="F33"/>
  <c r="E33" s="1"/>
  <c r="F7"/>
  <c r="E7" s="1"/>
  <c r="B7" i="3"/>
  <c r="F7" s="1"/>
  <c r="E7" s="1"/>
  <c r="M7"/>
  <c r="L7" s="1"/>
  <c r="O7"/>
  <c r="N7" s="1"/>
  <c r="Q7"/>
  <c r="P7" s="1"/>
  <c r="D8"/>
  <c r="C8" s="1"/>
  <c r="F8"/>
  <c r="E8" s="1"/>
  <c r="H8"/>
  <c r="G8" s="1"/>
  <c r="M8"/>
  <c r="L8" s="1"/>
  <c r="O8"/>
  <c r="N8" s="1"/>
  <c r="Q8"/>
  <c r="P8" s="1"/>
  <c r="D9"/>
  <c r="C9" s="1"/>
  <c r="F9"/>
  <c r="E9" s="1"/>
  <c r="H9"/>
  <c r="G9" s="1"/>
  <c r="M9"/>
  <c r="L9" s="1"/>
  <c r="O9"/>
  <c r="N9" s="1"/>
  <c r="Q9"/>
  <c r="P9" s="1"/>
  <c r="D10"/>
  <c r="C10" s="1"/>
  <c r="F10"/>
  <c r="E10" s="1"/>
  <c r="H10"/>
  <c r="G10" s="1"/>
  <c r="M10"/>
  <c r="L10" s="1"/>
  <c r="O10"/>
  <c r="N10" s="1"/>
  <c r="Q10"/>
  <c r="P10" s="1"/>
  <c r="D11"/>
  <c r="C11" s="1"/>
  <c r="F11"/>
  <c r="E11" s="1"/>
  <c r="H11"/>
  <c r="G11" s="1"/>
  <c r="M11"/>
  <c r="L11" s="1"/>
  <c r="O11"/>
  <c r="N11" s="1"/>
  <c r="Q11"/>
  <c r="P11" s="1"/>
  <c r="D12"/>
  <c r="C12" s="1"/>
  <c r="F12"/>
  <c r="E12" s="1"/>
  <c r="H12"/>
  <c r="G12" s="1"/>
  <c r="M12"/>
  <c r="L12" s="1"/>
  <c r="O12"/>
  <c r="N12" s="1"/>
  <c r="Q12"/>
  <c r="P12" s="1"/>
  <c r="D13"/>
  <c r="C13" s="1"/>
  <c r="F13"/>
  <c r="E13" s="1"/>
  <c r="H13"/>
  <c r="G13" s="1"/>
  <c r="M13"/>
  <c r="L13" s="1"/>
  <c r="O13"/>
  <c r="N13" s="1"/>
  <c r="Q13"/>
  <c r="P13" s="1"/>
  <c r="D14"/>
  <c r="C14" s="1"/>
  <c r="F14"/>
  <c r="E14" s="1"/>
  <c r="H14"/>
  <c r="G14" s="1"/>
  <c r="M14"/>
  <c r="L14" s="1"/>
  <c r="O14"/>
  <c r="N14" s="1"/>
  <c r="Q14"/>
  <c r="P14" s="1"/>
  <c r="D15"/>
  <c r="C15" s="1"/>
  <c r="F15"/>
  <c r="E15" s="1"/>
  <c r="H15"/>
  <c r="G15" s="1"/>
  <c r="M15"/>
  <c r="L15" s="1"/>
  <c r="O15"/>
  <c r="N15" s="1"/>
  <c r="Q15"/>
  <c r="P15" s="1"/>
  <c r="D16"/>
  <c r="C16" s="1"/>
  <c r="F16"/>
  <c r="E16" s="1"/>
  <c r="H16"/>
  <c r="G16" s="1"/>
  <c r="M16"/>
  <c r="L16" s="1"/>
  <c r="O16"/>
  <c r="N16" s="1"/>
  <c r="Q16"/>
  <c r="P16" s="1"/>
  <c r="D17"/>
  <c r="C17" s="1"/>
  <c r="F17"/>
  <c r="E17" s="1"/>
  <c r="H17"/>
  <c r="G17" s="1"/>
  <c r="M17"/>
  <c r="L17" s="1"/>
  <c r="O17"/>
  <c r="N17" s="1"/>
  <c r="Q17"/>
  <c r="P17" s="1"/>
  <c r="D18"/>
  <c r="C18" s="1"/>
  <c r="F18"/>
  <c r="E18" s="1"/>
  <c r="H18"/>
  <c r="G18" s="1"/>
  <c r="M18"/>
  <c r="L18" s="1"/>
  <c r="O18"/>
  <c r="N18" s="1"/>
  <c r="Q18"/>
  <c r="P18" s="1"/>
  <c r="D19"/>
  <c r="C19" s="1"/>
  <c r="F19"/>
  <c r="E19" s="1"/>
  <c r="H19"/>
  <c r="G19" s="1"/>
  <c r="M19"/>
  <c r="L19" s="1"/>
  <c r="O19"/>
  <c r="N19" s="1"/>
  <c r="Q19"/>
  <c r="P19" s="1"/>
  <c r="D20"/>
  <c r="C20" s="1"/>
  <c r="F20"/>
  <c r="E20" s="1"/>
  <c r="H20"/>
  <c r="G20" s="1"/>
  <c r="M20"/>
  <c r="L20" s="1"/>
  <c r="O20"/>
  <c r="N20" s="1"/>
  <c r="Q20"/>
  <c r="P20" s="1"/>
  <c r="D21"/>
  <c r="C21" s="1"/>
  <c r="F21"/>
  <c r="E21" s="1"/>
  <c r="H21"/>
  <c r="G21" s="1"/>
  <c r="M21"/>
  <c r="L21" s="1"/>
  <c r="O21"/>
  <c r="N21" s="1"/>
  <c r="Q21"/>
  <c r="P21" s="1"/>
  <c r="D22"/>
  <c r="C22" s="1"/>
  <c r="F22"/>
  <c r="E22" s="1"/>
  <c r="H22"/>
  <c r="G22" s="1"/>
  <c r="M22"/>
  <c r="L22" s="1"/>
  <c r="O22"/>
  <c r="N22" s="1"/>
  <c r="Q22"/>
  <c r="P22" s="1"/>
  <c r="D23"/>
  <c r="C23" s="1"/>
  <c r="F23"/>
  <c r="E23" s="1"/>
  <c r="H23"/>
  <c r="G23" s="1"/>
  <c r="M23"/>
  <c r="L23" s="1"/>
  <c r="O23"/>
  <c r="N23" s="1"/>
  <c r="Q23"/>
  <c r="P23" s="1"/>
  <c r="D24"/>
  <c r="C24" s="1"/>
  <c r="F24"/>
  <c r="E24" s="1"/>
  <c r="H24"/>
  <c r="G24" s="1"/>
  <c r="M24"/>
  <c r="L24" s="1"/>
  <c r="O24"/>
  <c r="N24" s="1"/>
  <c r="Q24"/>
  <c r="P24" s="1"/>
  <c r="M25"/>
  <c r="L25" s="1"/>
  <c r="O25"/>
  <c r="N25" s="1"/>
  <c r="Q25"/>
  <c r="P25" s="1"/>
  <c r="M26"/>
  <c r="L26" s="1"/>
  <c r="O26"/>
  <c r="N26" s="1"/>
  <c r="Q26"/>
  <c r="P26" s="1"/>
  <c r="D27"/>
  <c r="C27" s="1"/>
  <c r="F27"/>
  <c r="E27" s="1"/>
  <c r="H27"/>
  <c r="G27" s="1"/>
  <c r="M27"/>
  <c r="L27" s="1"/>
  <c r="O27"/>
  <c r="N27" s="1"/>
  <c r="Q27"/>
  <c r="P27" s="1"/>
  <c r="D28"/>
  <c r="C28" s="1"/>
  <c r="F28"/>
  <c r="E28" s="1"/>
  <c r="H28"/>
  <c r="G28" s="1"/>
  <c r="M28"/>
  <c r="L28" s="1"/>
  <c r="O28"/>
  <c r="N28" s="1"/>
  <c r="Q28"/>
  <c r="P28" s="1"/>
  <c r="D29"/>
  <c r="C29" s="1"/>
  <c r="F29"/>
  <c r="E29" s="1"/>
  <c r="H29"/>
  <c r="G29" s="1"/>
  <c r="M29"/>
  <c r="L29" s="1"/>
  <c r="O29"/>
  <c r="N29" s="1"/>
  <c r="Q29"/>
  <c r="P29" s="1"/>
  <c r="D30"/>
  <c r="C30" s="1"/>
  <c r="F30"/>
  <c r="E30" s="1"/>
  <c r="H30"/>
  <c r="G30" s="1"/>
  <c r="M30"/>
  <c r="L30" s="1"/>
  <c r="O30"/>
  <c r="N30" s="1"/>
  <c r="Q30"/>
  <c r="P30" s="1"/>
  <c r="D31"/>
  <c r="C31" s="1"/>
  <c r="F31"/>
  <c r="E31" s="1"/>
  <c r="H31"/>
  <c r="G31" s="1"/>
  <c r="M31"/>
  <c r="L31" s="1"/>
  <c r="O31"/>
  <c r="N31" s="1"/>
  <c r="Q31"/>
  <c r="P31" s="1"/>
  <c r="D32"/>
  <c r="C32" s="1"/>
  <c r="F32"/>
  <c r="E32" s="1"/>
  <c r="H32"/>
  <c r="G32" s="1"/>
  <c r="M32"/>
  <c r="L32" s="1"/>
  <c r="O32"/>
  <c r="N32" s="1"/>
  <c r="Q32"/>
  <c r="P32" s="1"/>
  <c r="D33"/>
  <c r="C33" s="1"/>
  <c r="F33"/>
  <c r="E33" s="1"/>
  <c r="H33"/>
  <c r="G33" s="1"/>
  <c r="M33"/>
  <c r="L33" s="1"/>
  <c r="O33"/>
  <c r="N33" s="1"/>
  <c r="Q33"/>
  <c r="P33" s="1"/>
  <c r="D34"/>
  <c r="C34" s="1"/>
  <c r="F34"/>
  <c r="E34" s="1"/>
  <c r="H34"/>
  <c r="G34" s="1"/>
  <c r="M34"/>
  <c r="L34" s="1"/>
  <c r="O34"/>
  <c r="N34" s="1"/>
  <c r="Q34"/>
  <c r="P34" s="1"/>
  <c r="D35"/>
  <c r="C35" s="1"/>
  <c r="F35"/>
  <c r="E35" s="1"/>
  <c r="H35"/>
  <c r="G35" s="1"/>
  <c r="M35"/>
  <c r="L35" s="1"/>
  <c r="O35"/>
  <c r="N35" s="1"/>
  <c r="Q35"/>
  <c r="P35" s="1"/>
  <c r="D36"/>
  <c r="C36" s="1"/>
  <c r="F36"/>
  <c r="E36" s="1"/>
  <c r="H36"/>
  <c r="G36" s="1"/>
  <c r="M36"/>
  <c r="L36" s="1"/>
  <c r="O36"/>
  <c r="N36" s="1"/>
  <c r="Q36"/>
  <c r="P36" s="1"/>
  <c r="D37"/>
  <c r="C37" s="1"/>
  <c r="F37"/>
  <c r="E37" s="1"/>
  <c r="H37"/>
  <c r="G37" s="1"/>
  <c r="M37"/>
  <c r="L37" s="1"/>
  <c r="O37"/>
  <c r="N37" s="1"/>
  <c r="Q37"/>
  <c r="P37" s="1"/>
  <c r="D38"/>
  <c r="C38" s="1"/>
  <c r="F38"/>
  <c r="E38" s="1"/>
  <c r="H38"/>
  <c r="G38" s="1"/>
  <c r="M38"/>
  <c r="L38" s="1"/>
  <c r="O38"/>
  <c r="N38" s="1"/>
  <c r="Q38"/>
  <c r="P38" s="1"/>
  <c r="D39"/>
  <c r="C39" s="1"/>
  <c r="F39"/>
  <c r="E39" s="1"/>
  <c r="H39"/>
  <c r="G39" s="1"/>
  <c r="M39"/>
  <c r="L39" s="1"/>
  <c r="O39"/>
  <c r="N39" s="1"/>
  <c r="Q39"/>
  <c r="P39" s="1"/>
  <c r="D40"/>
  <c r="C40" s="1"/>
  <c r="F40"/>
  <c r="E40" s="1"/>
  <c r="H40"/>
  <c r="G40" s="1"/>
  <c r="M40"/>
  <c r="L40" s="1"/>
  <c r="O40"/>
  <c r="N40" s="1"/>
  <c r="Q40"/>
  <c r="P40" s="1"/>
  <c r="D41"/>
  <c r="C41" s="1"/>
  <c r="F41"/>
  <c r="E41" s="1"/>
  <c r="H41"/>
  <c r="G41" s="1"/>
  <c r="M41"/>
  <c r="L41" s="1"/>
  <c r="O41"/>
  <c r="N41" s="1"/>
  <c r="Q41"/>
  <c r="P41" s="1"/>
  <c r="D42"/>
  <c r="C42" s="1"/>
  <c r="F42"/>
  <c r="E42" s="1"/>
  <c r="H42"/>
  <c r="G42" s="1"/>
  <c r="M42"/>
  <c r="L42" s="1"/>
  <c r="O42"/>
  <c r="N42" s="1"/>
  <c r="Q42"/>
  <c r="P42" s="1"/>
  <c r="D43"/>
  <c r="C43" s="1"/>
  <c r="F43"/>
  <c r="E43" s="1"/>
  <c r="H43"/>
  <c r="G43" s="1"/>
  <c r="D44"/>
  <c r="C44" s="1"/>
  <c r="F44"/>
  <c r="E44" s="1"/>
  <c r="H44"/>
  <c r="G44" s="1"/>
  <c r="M44"/>
  <c r="L44" s="1"/>
  <c r="O44"/>
  <c r="N44" s="1"/>
  <c r="Q44"/>
  <c r="P44" s="1"/>
  <c r="D45"/>
  <c r="C45" s="1"/>
  <c r="F45"/>
  <c r="E45" s="1"/>
  <c r="H45"/>
  <c r="G45" s="1"/>
  <c r="M45"/>
  <c r="L45" s="1"/>
  <c r="O45"/>
  <c r="N45" s="1"/>
  <c r="Q45"/>
  <c r="P45" s="1"/>
  <c r="D46"/>
  <c r="C46" s="1"/>
  <c r="F46"/>
  <c r="E46" s="1"/>
  <c r="H46"/>
  <c r="G46" s="1"/>
  <c r="M46"/>
  <c r="L46" s="1"/>
  <c r="O46"/>
  <c r="N46" s="1"/>
  <c r="Q46"/>
  <c r="P46" s="1"/>
  <c r="D47"/>
  <c r="C47" s="1"/>
  <c r="F47"/>
  <c r="E47" s="1"/>
  <c r="H47"/>
  <c r="G47" s="1"/>
  <c r="M47"/>
  <c r="L47" s="1"/>
  <c r="O47"/>
  <c r="N47" s="1"/>
  <c r="Q47"/>
  <c r="P47" s="1"/>
  <c r="D48"/>
  <c r="C48" s="1"/>
  <c r="F48"/>
  <c r="E48" s="1"/>
  <c r="H48"/>
  <c r="G48" s="1"/>
  <c r="M48"/>
  <c r="L48" s="1"/>
  <c r="O48"/>
  <c r="N48" s="1"/>
  <c r="Q48"/>
  <c r="P48" s="1"/>
  <c r="D49"/>
  <c r="C49" s="1"/>
  <c r="F49"/>
  <c r="E49" s="1"/>
  <c r="H49"/>
  <c r="G49" s="1"/>
  <c r="M49"/>
  <c r="L49" s="1"/>
  <c r="O49"/>
  <c r="N49" s="1"/>
  <c r="Q49"/>
  <c r="P49" s="1"/>
  <c r="D50"/>
  <c r="C50" s="1"/>
  <c r="F50"/>
  <c r="E50" s="1"/>
  <c r="H50"/>
  <c r="G50" s="1"/>
  <c r="M50"/>
  <c r="L50" s="1"/>
  <c r="O50"/>
  <c r="N50" s="1"/>
  <c r="Q50"/>
  <c r="P50" s="1"/>
  <c r="D51"/>
  <c r="C51" s="1"/>
  <c r="F51"/>
  <c r="E51" s="1"/>
  <c r="H51"/>
  <c r="G51" s="1"/>
  <c r="M51"/>
  <c r="L51" s="1"/>
  <c r="O51"/>
  <c r="N51" s="1"/>
  <c r="Q51"/>
  <c r="P51" s="1"/>
  <c r="D52"/>
  <c r="C52" s="1"/>
  <c r="F52"/>
  <c r="E52" s="1"/>
  <c r="H52"/>
  <c r="G52" s="1"/>
  <c r="M52"/>
  <c r="L52" s="1"/>
  <c r="O52"/>
  <c r="N52" s="1"/>
  <c r="Q52"/>
  <c r="P52" s="1"/>
  <c r="D53"/>
  <c r="C53" s="1"/>
  <c r="F53"/>
  <c r="E53" s="1"/>
  <c r="H53"/>
  <c r="G53" s="1"/>
  <c r="M53"/>
  <c r="L53" s="1"/>
  <c r="O53"/>
  <c r="N53" s="1"/>
  <c r="Q53"/>
  <c r="P53" s="1"/>
  <c r="M54"/>
  <c r="L54" s="1"/>
  <c r="O54"/>
  <c r="N54" s="1"/>
  <c r="Q54"/>
  <c r="P54" s="1"/>
  <c r="D55"/>
  <c r="C55" s="1"/>
  <c r="F55"/>
  <c r="E55" s="1"/>
  <c r="H55"/>
  <c r="G55" s="1"/>
  <c r="M55"/>
  <c r="L55" s="1"/>
  <c r="O55"/>
  <c r="N55" s="1"/>
  <c r="Q55"/>
  <c r="P55" s="1"/>
  <c r="D56"/>
  <c r="C56" s="1"/>
  <c r="F56"/>
  <c r="E56" s="1"/>
  <c r="H56"/>
  <c r="G56" s="1"/>
  <c r="M56"/>
  <c r="L56" s="1"/>
  <c r="O56"/>
  <c r="N56" s="1"/>
  <c r="Q56"/>
  <c r="P56" s="1"/>
  <c r="D57"/>
  <c r="C57" s="1"/>
  <c r="F57"/>
  <c r="E57" s="1"/>
  <c r="H57"/>
  <c r="G57" s="1"/>
  <c r="M57"/>
  <c r="L57" s="1"/>
  <c r="O57"/>
  <c r="N57" s="1"/>
  <c r="Q57"/>
  <c r="P57" s="1"/>
  <c r="D58"/>
  <c r="C58" s="1"/>
  <c r="F58"/>
  <c r="E58" s="1"/>
  <c r="H58"/>
  <c r="G58" s="1"/>
  <c r="M58"/>
  <c r="L58" s="1"/>
  <c r="O58"/>
  <c r="N58" s="1"/>
  <c r="Q58"/>
  <c r="P58" s="1"/>
  <c r="D59"/>
  <c r="C59" s="1"/>
  <c r="F59"/>
  <c r="E59" s="1"/>
  <c r="H59"/>
  <c r="G59" s="1"/>
  <c r="M59"/>
  <c r="L59" s="1"/>
  <c r="O59"/>
  <c r="N59" s="1"/>
  <c r="Q59"/>
  <c r="P59" s="1"/>
  <c r="D60"/>
  <c r="C60" s="1"/>
  <c r="F60"/>
  <c r="E60" s="1"/>
  <c r="H60"/>
  <c r="G60" s="1"/>
  <c r="M60"/>
  <c r="L60" s="1"/>
  <c r="O60"/>
  <c r="N60" s="1"/>
  <c r="Q60"/>
  <c r="P60" s="1"/>
  <c r="D61"/>
  <c r="C61" s="1"/>
  <c r="F61"/>
  <c r="E61" s="1"/>
  <c r="H61"/>
  <c r="G61" s="1"/>
  <c r="M61"/>
  <c r="L61" s="1"/>
  <c r="O61"/>
  <c r="N61" s="1"/>
  <c r="Q61"/>
  <c r="P61" s="1"/>
  <c r="D62"/>
  <c r="C62" s="1"/>
  <c r="F62"/>
  <c r="E62" s="1"/>
  <c r="H62"/>
  <c r="G62" s="1"/>
  <c r="M62"/>
  <c r="L62" s="1"/>
  <c r="O62"/>
  <c r="N62" s="1"/>
  <c r="Q62"/>
  <c r="P62" s="1"/>
  <c r="D63"/>
  <c r="C63" s="1"/>
  <c r="F63"/>
  <c r="E63" s="1"/>
  <c r="H63"/>
  <c r="G63" s="1"/>
  <c r="M63"/>
  <c r="L63" s="1"/>
  <c r="O63"/>
  <c r="N63" s="1"/>
  <c r="Q63"/>
  <c r="P63" s="1"/>
  <c r="D64"/>
  <c r="C64" s="1"/>
  <c r="F64"/>
  <c r="E64" s="1"/>
  <c r="H64"/>
  <c r="G64" s="1"/>
  <c r="M64"/>
  <c r="L64" s="1"/>
  <c r="O64"/>
  <c r="N64" s="1"/>
  <c r="Q64"/>
  <c r="P64" s="1"/>
  <c r="D65"/>
  <c r="C65" s="1"/>
  <c r="F65"/>
  <c r="E65" s="1"/>
  <c r="H65"/>
  <c r="G65" s="1"/>
  <c r="M65"/>
  <c r="L65" s="1"/>
  <c r="O65"/>
  <c r="N65" s="1"/>
  <c r="Q65"/>
  <c r="P65" s="1"/>
  <c r="D66"/>
  <c r="C66" s="1"/>
  <c r="F66"/>
  <c r="E66" s="1"/>
  <c r="H66"/>
  <c r="G66" s="1"/>
  <c r="M66"/>
  <c r="L66" s="1"/>
  <c r="O66"/>
  <c r="N66" s="1"/>
  <c r="Q66"/>
  <c r="P66" s="1"/>
  <c r="D67"/>
  <c r="C67" s="1"/>
  <c r="F67"/>
  <c r="E67" s="1"/>
  <c r="H67"/>
  <c r="G67" s="1"/>
  <c r="M67"/>
  <c r="L67" s="1"/>
  <c r="O67"/>
  <c r="N67" s="1"/>
  <c r="Q67"/>
  <c r="P67" s="1"/>
  <c r="D68"/>
  <c r="C68" s="1"/>
  <c r="F68"/>
  <c r="E68" s="1"/>
  <c r="H68"/>
  <c r="G68" s="1"/>
  <c r="M68"/>
  <c r="L68" s="1"/>
  <c r="O68"/>
  <c r="N68" s="1"/>
  <c r="Q68"/>
  <c r="P68" s="1"/>
  <c r="M69"/>
  <c r="L69" s="1"/>
  <c r="O69"/>
  <c r="N69" s="1"/>
  <c r="Q69"/>
  <c r="P69" s="1"/>
  <c r="M70"/>
  <c r="L70" s="1"/>
  <c r="O70"/>
  <c r="N70" s="1"/>
  <c r="Q70"/>
  <c r="P70" s="1"/>
  <c r="D71"/>
  <c r="C71" s="1"/>
  <c r="F71"/>
  <c r="E71" s="1"/>
  <c r="H71"/>
  <c r="G71" s="1"/>
  <c r="M71"/>
  <c r="L71" s="1"/>
  <c r="O71"/>
  <c r="N71" s="1"/>
  <c r="Q71"/>
  <c r="P71" s="1"/>
  <c r="D72"/>
  <c r="C72" s="1"/>
  <c r="F72"/>
  <c r="E72" s="1"/>
  <c r="H72"/>
  <c r="G72" s="1"/>
  <c r="M72"/>
  <c r="L72" s="1"/>
  <c r="O72"/>
  <c r="N72" s="1"/>
  <c r="Q72"/>
  <c r="P72" s="1"/>
  <c r="D73"/>
  <c r="C73" s="1"/>
  <c r="F73"/>
  <c r="E73" s="1"/>
  <c r="H73"/>
  <c r="G73" s="1"/>
  <c r="M73"/>
  <c r="L73" s="1"/>
  <c r="O73"/>
  <c r="N73" s="1"/>
  <c r="Q73"/>
  <c r="P73" s="1"/>
  <c r="D74"/>
  <c r="C74" s="1"/>
  <c r="F74"/>
  <c r="E74" s="1"/>
  <c r="H74"/>
  <c r="G74" s="1"/>
  <c r="D75"/>
  <c r="C75" s="1"/>
  <c r="F75"/>
  <c r="E75" s="1"/>
  <c r="H75"/>
  <c r="G75" s="1"/>
  <c r="M75"/>
  <c r="L75" s="1"/>
  <c r="O75"/>
  <c r="N75" s="1"/>
  <c r="Q75"/>
  <c r="P75" s="1"/>
  <c r="D76"/>
  <c r="C76" s="1"/>
  <c r="F76"/>
  <c r="E76" s="1"/>
  <c r="H76"/>
  <c r="G76" s="1"/>
  <c r="M76"/>
  <c r="L76" s="1"/>
  <c r="O76"/>
  <c r="N76" s="1"/>
  <c r="Q76"/>
  <c r="P76" s="1"/>
  <c r="D77"/>
  <c r="C77" s="1"/>
  <c r="F77"/>
  <c r="E77" s="1"/>
  <c r="H77"/>
  <c r="G77" s="1"/>
  <c r="M77"/>
  <c r="L77" s="1"/>
  <c r="O77"/>
  <c r="N77" s="1"/>
  <c r="Q77"/>
  <c r="P77" s="1"/>
  <c r="D78"/>
  <c r="C78" s="1"/>
  <c r="F78"/>
  <c r="E78" s="1"/>
  <c r="H78"/>
  <c r="G78" s="1"/>
  <c r="M78"/>
  <c r="L78" s="1"/>
  <c r="O78"/>
  <c r="N78" s="1"/>
  <c r="Q78"/>
  <c r="P78" s="1"/>
  <c r="D79"/>
  <c r="C79" s="1"/>
  <c r="F79"/>
  <c r="E79" s="1"/>
  <c r="H79"/>
  <c r="G79" s="1"/>
  <c r="M79"/>
  <c r="L79" s="1"/>
  <c r="O79"/>
  <c r="N79" s="1"/>
  <c r="Q79"/>
  <c r="P79" s="1"/>
  <c r="D80"/>
  <c r="C80" s="1"/>
  <c r="F80"/>
  <c r="E80" s="1"/>
  <c r="H80"/>
  <c r="G80" s="1"/>
  <c r="M80"/>
  <c r="L80" s="1"/>
  <c r="O80"/>
  <c r="N80" s="1"/>
  <c r="Q80"/>
  <c r="P80" s="1"/>
  <c r="D81"/>
  <c r="C81" s="1"/>
  <c r="F81"/>
  <c r="E81" s="1"/>
  <c r="H81"/>
  <c r="G81" s="1"/>
  <c r="M81"/>
  <c r="L81" s="1"/>
  <c r="O81"/>
  <c r="N81" s="1"/>
  <c r="Q81"/>
  <c r="P81" s="1"/>
  <c r="D82"/>
  <c r="C82" s="1"/>
  <c r="F82"/>
  <c r="E82" s="1"/>
  <c r="H82"/>
  <c r="G82" s="1"/>
  <c r="M82"/>
  <c r="L82" s="1"/>
  <c r="O82"/>
  <c r="N82" s="1"/>
  <c r="Q82"/>
  <c r="P82" s="1"/>
  <c r="D83"/>
  <c r="C83" s="1"/>
  <c r="F83"/>
  <c r="E83" s="1"/>
  <c r="H83"/>
  <c r="G83" s="1"/>
  <c r="M83"/>
  <c r="L83" s="1"/>
  <c r="O83"/>
  <c r="N83" s="1"/>
  <c r="Q83"/>
  <c r="P83" s="1"/>
  <c r="D84"/>
  <c r="C84" s="1"/>
  <c r="F84"/>
  <c r="E84" s="1"/>
  <c r="H84"/>
  <c r="G84" s="1"/>
  <c r="M84"/>
  <c r="L84" s="1"/>
  <c r="O84"/>
  <c r="N84" s="1"/>
  <c r="Q84"/>
  <c r="P84" s="1"/>
  <c r="D85"/>
  <c r="C85" s="1"/>
  <c r="F85"/>
  <c r="E85" s="1"/>
  <c r="H85"/>
  <c r="G85" s="1"/>
  <c r="M85"/>
  <c r="L85" s="1"/>
  <c r="O85"/>
  <c r="N85" s="1"/>
  <c r="Q85"/>
  <c r="P85" s="1"/>
  <c r="D86"/>
  <c r="C86" s="1"/>
  <c r="F86"/>
  <c r="E86" s="1"/>
  <c r="H86"/>
  <c r="G86" s="1"/>
  <c r="M86"/>
  <c r="L86" s="1"/>
  <c r="O86"/>
  <c r="N86" s="1"/>
  <c r="Q86"/>
  <c r="P86" s="1"/>
  <c r="D87"/>
  <c r="C87" s="1"/>
  <c r="F87"/>
  <c r="E87" s="1"/>
  <c r="H87"/>
  <c r="G87" s="1"/>
  <c r="M87"/>
  <c r="L87" s="1"/>
  <c r="O87"/>
  <c r="N87" s="1"/>
  <c r="Q87"/>
  <c r="P87" s="1"/>
  <c r="D88"/>
  <c r="C88" s="1"/>
  <c r="F88"/>
  <c r="E88" s="1"/>
  <c r="H88"/>
  <c r="G88" s="1"/>
  <c r="M88"/>
  <c r="L88" s="1"/>
  <c r="O88"/>
  <c r="N88" s="1"/>
  <c r="Q88"/>
  <c r="P88" s="1"/>
  <c r="D89"/>
  <c r="C89" s="1"/>
  <c r="F89"/>
  <c r="E89" s="1"/>
  <c r="H89"/>
  <c r="G89" s="1"/>
  <c r="M89"/>
  <c r="L89" s="1"/>
  <c r="O89"/>
  <c r="N89" s="1"/>
  <c r="Q89"/>
  <c r="P89" s="1"/>
  <c r="M90"/>
  <c r="L90" s="1"/>
  <c r="O90"/>
  <c r="N90" s="1"/>
  <c r="Q90"/>
  <c r="P90" s="1"/>
  <c r="H93"/>
  <c r="G94" s="1"/>
  <c r="Q93"/>
  <c r="P94" s="1"/>
  <c r="D94"/>
  <c r="C94" s="1"/>
  <c r="F94"/>
  <c r="E94" s="1"/>
  <c r="H94"/>
  <c r="G95" s="1"/>
  <c r="Q94"/>
  <c r="P95" s="1"/>
  <c r="D95"/>
  <c r="C95" s="1"/>
  <c r="F95"/>
  <c r="E95" s="1"/>
  <c r="H95"/>
  <c r="G96" s="1"/>
  <c r="Q95"/>
  <c r="P96" s="1"/>
  <c r="D96"/>
  <c r="C96" s="1"/>
  <c r="F96"/>
  <c r="E96" s="1"/>
  <c r="H96"/>
  <c r="G97" s="1"/>
  <c r="Q96"/>
  <c r="P97" s="1"/>
  <c r="D97"/>
  <c r="C97" s="1"/>
  <c r="F97"/>
  <c r="E97" s="1"/>
  <c r="H97"/>
  <c r="G98" s="1"/>
  <c r="Q97"/>
  <c r="P98" s="1"/>
  <c r="D98"/>
  <c r="C98" s="1"/>
  <c r="F98"/>
  <c r="E98" s="1"/>
  <c r="H98"/>
  <c r="G99" s="1"/>
  <c r="Q98"/>
  <c r="P99" s="1"/>
  <c r="D99"/>
  <c r="C99" s="1"/>
  <c r="F99"/>
  <c r="E99" s="1"/>
  <c r="H99"/>
  <c r="G100" s="1"/>
  <c r="Q99"/>
  <c r="P100" s="1"/>
  <c r="D100"/>
  <c r="C100" s="1"/>
  <c r="F100"/>
  <c r="E100" s="1"/>
  <c r="H100"/>
  <c r="G101" s="1"/>
  <c r="Q100"/>
  <c r="P101" s="1"/>
  <c r="D101"/>
  <c r="C101" s="1"/>
  <c r="F101"/>
  <c r="E101" s="1"/>
  <c r="H101"/>
  <c r="G102" s="1"/>
  <c r="Q101"/>
  <c r="P102" s="1"/>
  <c r="D102"/>
  <c r="C102" s="1"/>
  <c r="F102"/>
  <c r="E102" s="1"/>
  <c r="H102"/>
  <c r="G103" s="1"/>
  <c r="Q102"/>
  <c r="P103" s="1"/>
  <c r="D103"/>
  <c r="C103" s="1"/>
  <c r="F103"/>
  <c r="E103" s="1"/>
  <c r="H103"/>
  <c r="G104" s="1"/>
  <c r="D104"/>
  <c r="C104" s="1"/>
  <c r="F104"/>
  <c r="E104" s="1"/>
  <c r="H104"/>
  <c r="G105" s="1"/>
  <c r="D105"/>
  <c r="C105" s="1"/>
  <c r="F105"/>
  <c r="E105" s="1"/>
  <c r="H105"/>
  <c r="G106" s="1"/>
  <c r="D106"/>
  <c r="C106" s="1"/>
  <c r="F106"/>
  <c r="E106" s="1"/>
  <c r="M106"/>
  <c r="L106" s="1"/>
  <c r="O106"/>
  <c r="N106" s="1"/>
  <c r="Q106"/>
  <c r="P110" s="1"/>
  <c r="Q107"/>
  <c r="P111" s="1"/>
  <c r="H108"/>
  <c r="G110" s="1"/>
  <c r="Q108"/>
  <c r="P112" s="1"/>
  <c r="H109"/>
  <c r="G111" s="1"/>
  <c r="Q109"/>
  <c r="P113" s="1"/>
  <c r="D110"/>
  <c r="C110" s="1"/>
  <c r="F110"/>
  <c r="E110" s="1"/>
  <c r="H110"/>
  <c r="G112" s="1"/>
  <c r="M110"/>
  <c r="L110" s="1"/>
  <c r="O110"/>
  <c r="N110" s="1"/>
  <c r="Q110"/>
  <c r="P114" s="1"/>
  <c r="D111"/>
  <c r="C111" s="1"/>
  <c r="F111"/>
  <c r="E111" s="1"/>
  <c r="H111"/>
  <c r="G113" s="1"/>
  <c r="M111"/>
  <c r="L111" s="1"/>
  <c r="O111"/>
  <c r="N111" s="1"/>
  <c r="Q111"/>
  <c r="P115" s="1"/>
  <c r="D112"/>
  <c r="C112" s="1"/>
  <c r="F112"/>
  <c r="E112" s="1"/>
  <c r="H112"/>
  <c r="G114" s="1"/>
  <c r="M112"/>
  <c r="L112" s="1"/>
  <c r="O112"/>
  <c r="N112" s="1"/>
  <c r="Q112"/>
  <c r="P116" s="1"/>
  <c r="D113"/>
  <c r="C113" s="1"/>
  <c r="F113"/>
  <c r="E113" s="1"/>
  <c r="H113"/>
  <c r="G115" s="1"/>
  <c r="M113"/>
  <c r="L113" s="1"/>
  <c r="O113"/>
  <c r="N113" s="1"/>
  <c r="Q113"/>
  <c r="P117" s="1"/>
  <c r="D114"/>
  <c r="C114" s="1"/>
  <c r="F114"/>
  <c r="E114" s="1"/>
  <c r="H114"/>
  <c r="G116" s="1"/>
  <c r="M114"/>
  <c r="L114" s="1"/>
  <c r="O114"/>
  <c r="N114" s="1"/>
  <c r="Q114"/>
  <c r="P118" s="1"/>
  <c r="D115"/>
  <c r="C115" s="1"/>
  <c r="F115"/>
  <c r="E115" s="1"/>
  <c r="H115"/>
  <c r="G117" s="1"/>
  <c r="M115"/>
  <c r="L115" s="1"/>
  <c r="O115"/>
  <c r="N115" s="1"/>
  <c r="Q115"/>
  <c r="P119" s="1"/>
  <c r="D116"/>
  <c r="C116" s="1"/>
  <c r="F116"/>
  <c r="E116" s="1"/>
  <c r="H116"/>
  <c r="G118" s="1"/>
  <c r="M116"/>
  <c r="L116" s="1"/>
  <c r="O116"/>
  <c r="N116" s="1"/>
  <c r="D117"/>
  <c r="C117" s="1"/>
  <c r="F117"/>
  <c r="E117" s="1"/>
  <c r="H117"/>
  <c r="G119" s="1"/>
  <c r="M117"/>
  <c r="L117" s="1"/>
  <c r="O117"/>
  <c r="N117" s="1"/>
  <c r="D118"/>
  <c r="C118" s="1"/>
  <c r="F118"/>
  <c r="E118" s="1"/>
  <c r="H118"/>
  <c r="G120" s="1"/>
  <c r="M118"/>
  <c r="L118" s="1"/>
  <c r="O118"/>
  <c r="N118" s="1"/>
  <c r="Q118"/>
  <c r="P123" s="1"/>
  <c r="D119"/>
  <c r="C119" s="1"/>
  <c r="F119"/>
  <c r="E119" s="1"/>
  <c r="H119"/>
  <c r="G121" s="1"/>
  <c r="M119"/>
  <c r="L119" s="1"/>
  <c r="O119"/>
  <c r="N119" s="1"/>
  <c r="Q119"/>
  <c r="P124" s="1"/>
  <c r="D120"/>
  <c r="C120" s="1"/>
  <c r="F120"/>
  <c r="E120" s="1"/>
  <c r="H120"/>
  <c r="G122" s="1"/>
  <c r="D121"/>
  <c r="C121" s="1"/>
  <c r="F121"/>
  <c r="E121" s="1"/>
  <c r="H121"/>
  <c r="G123" s="1"/>
  <c r="D122"/>
  <c r="C122" s="1"/>
  <c r="F122"/>
  <c r="E122" s="1"/>
  <c r="H122"/>
  <c r="D123"/>
  <c r="C123" s="1"/>
  <c r="F123"/>
  <c r="E123" s="1"/>
  <c r="H123"/>
  <c r="G125" s="1"/>
  <c r="M123"/>
  <c r="L123" s="1"/>
  <c r="O123"/>
  <c r="N123" s="1"/>
  <c r="D124"/>
  <c r="C124" s="1"/>
  <c r="F124"/>
  <c r="E124" s="1"/>
  <c r="G124"/>
  <c r="H124"/>
  <c r="G126" s="1"/>
  <c r="M124"/>
  <c r="L124" s="1"/>
  <c r="O124"/>
  <c r="N124" s="1"/>
  <c r="Q124"/>
  <c r="P106" s="1"/>
  <c r="D125"/>
  <c r="C125" s="1"/>
  <c r="F125"/>
  <c r="E125" s="1"/>
  <c r="H125"/>
  <c r="G127" s="1"/>
  <c r="D126"/>
  <c r="C126" s="1"/>
  <c r="F126"/>
  <c r="E126" s="1"/>
  <c r="H126"/>
  <c r="D127"/>
  <c r="C127" s="1"/>
  <c r="F127"/>
  <c r="E127" s="1"/>
  <c r="H127"/>
  <c r="Q127"/>
  <c r="D128"/>
  <c r="C128" s="1"/>
  <c r="F128"/>
  <c r="E128" s="1"/>
  <c r="G128"/>
  <c r="Q128"/>
  <c r="D129"/>
  <c r="C129" s="1"/>
  <c r="F129"/>
  <c r="E129" s="1"/>
  <c r="G129"/>
  <c r="Q129"/>
  <c r="H130"/>
  <c r="G133" s="1"/>
  <c r="Q130"/>
  <c r="H131"/>
  <c r="G134" s="1"/>
  <c r="Q131"/>
  <c r="H132"/>
  <c r="G135" s="1"/>
  <c r="Q132"/>
  <c r="D133"/>
  <c r="C133" s="1"/>
  <c r="F133"/>
  <c r="E133" s="1"/>
  <c r="H133"/>
  <c r="G136" s="1"/>
  <c r="Q133"/>
  <c r="D134"/>
  <c r="C134" s="1"/>
  <c r="F134"/>
  <c r="E134" s="1"/>
  <c r="H134"/>
  <c r="D135"/>
  <c r="C135" s="1"/>
  <c r="F135"/>
  <c r="E135" s="1"/>
  <c r="H135"/>
  <c r="G138" s="1"/>
  <c r="Q135"/>
  <c r="D136"/>
  <c r="C136" s="1"/>
  <c r="F136"/>
  <c r="E136" s="1"/>
  <c r="H136"/>
  <c r="G139" s="1"/>
  <c r="Q136"/>
  <c r="D137"/>
  <c r="C137" s="1"/>
  <c r="F137"/>
  <c r="E137" s="1"/>
  <c r="G137"/>
  <c r="H137"/>
  <c r="G140" s="1"/>
  <c r="Q137"/>
  <c r="D138"/>
  <c r="C138" s="1"/>
  <c r="F138"/>
  <c r="E138" s="1"/>
  <c r="H138"/>
  <c r="Q138"/>
  <c r="D139"/>
  <c r="C139" s="1"/>
  <c r="F139"/>
  <c r="E139" s="1"/>
  <c r="H139"/>
  <c r="G142" s="1"/>
  <c r="Q139"/>
  <c r="D140"/>
  <c r="C140" s="1"/>
  <c r="F140"/>
  <c r="E140" s="1"/>
  <c r="H140"/>
  <c r="G143" s="1"/>
  <c r="Q140"/>
  <c r="D141"/>
  <c r="C141" s="1"/>
  <c r="F141"/>
  <c r="E141" s="1"/>
  <c r="G141"/>
  <c r="H141"/>
  <c r="G144" s="1"/>
  <c r="Q141"/>
  <c r="D142"/>
  <c r="C142" s="1"/>
  <c r="F142"/>
  <c r="E142" s="1"/>
  <c r="D143"/>
  <c r="C143" s="1"/>
  <c r="F143"/>
  <c r="E143" s="1"/>
  <c r="Q143"/>
  <c r="D144"/>
  <c r="C144" s="1"/>
  <c r="F144"/>
  <c r="E144" s="1"/>
  <c r="H144"/>
  <c r="G149" s="1"/>
  <c r="Q144"/>
  <c r="H145"/>
  <c r="G150" s="1"/>
  <c r="Q145"/>
  <c r="H146"/>
  <c r="G151" s="1"/>
  <c r="Q146"/>
  <c r="H147"/>
  <c r="G152" s="1"/>
  <c r="Q147"/>
  <c r="H148"/>
  <c r="G153" s="1"/>
  <c r="Q148"/>
  <c r="D149"/>
  <c r="C149" s="1"/>
  <c r="F149"/>
  <c r="E149" s="1"/>
  <c r="H149"/>
  <c r="G154" s="1"/>
  <c r="Q149"/>
  <c r="D150"/>
  <c r="C150" s="1"/>
  <c r="F150"/>
  <c r="E150" s="1"/>
  <c r="H150"/>
  <c r="G155" s="1"/>
  <c r="Q150"/>
  <c r="D151"/>
  <c r="C151" s="1"/>
  <c r="F151"/>
  <c r="E151" s="1"/>
  <c r="H151"/>
  <c r="G156" s="1"/>
  <c r="Q151"/>
  <c r="D152"/>
  <c r="C152" s="1"/>
  <c r="F152"/>
  <c r="E152" s="1"/>
  <c r="H152"/>
  <c r="G157" s="1"/>
  <c r="Q152"/>
  <c r="D153"/>
  <c r="C153" s="1"/>
  <c r="F153"/>
  <c r="E153" s="1"/>
  <c r="H153"/>
  <c r="G158" s="1"/>
  <c r="Q153"/>
  <c r="D154"/>
  <c r="C154" s="1"/>
  <c r="F154"/>
  <c r="E154" s="1"/>
  <c r="H154"/>
  <c r="G159" s="1"/>
  <c r="Q154"/>
  <c r="D155"/>
  <c r="C155" s="1"/>
  <c r="F155"/>
  <c r="E155" s="1"/>
  <c r="H155"/>
  <c r="G160" s="1"/>
  <c r="Q155"/>
  <c r="D156"/>
  <c r="C156" s="1"/>
  <c r="F156"/>
  <c r="E156" s="1"/>
  <c r="H156"/>
  <c r="G161" s="1"/>
  <c r="Q156"/>
  <c r="P516" i="1" s="1"/>
  <c r="D157" i="3"/>
  <c r="C157" s="1"/>
  <c r="F157"/>
  <c r="E157" s="1"/>
  <c r="H157"/>
  <c r="G162" s="1"/>
  <c r="D158"/>
  <c r="C158" s="1"/>
  <c r="F158"/>
  <c r="E158" s="1"/>
  <c r="H158"/>
  <c r="G163" s="1"/>
  <c r="Q158"/>
  <c r="D159"/>
  <c r="C159" s="1"/>
  <c r="F159"/>
  <c r="E159" s="1"/>
  <c r="H159"/>
  <c r="Q159"/>
  <c r="P519" i="1" s="1"/>
  <c r="D160" i="3"/>
  <c r="C160" s="1"/>
  <c r="F160"/>
  <c r="E160" s="1"/>
  <c r="H160"/>
  <c r="Q160"/>
  <c r="P520" i="1" s="1"/>
  <c r="D161" i="3"/>
  <c r="C161" s="1"/>
  <c r="F161"/>
  <c r="E161" s="1"/>
  <c r="H161"/>
  <c r="Q161"/>
  <c r="P521" i="1" s="1"/>
  <c r="D162" i="3"/>
  <c r="C162" s="1"/>
  <c r="F162"/>
  <c r="E162" s="1"/>
  <c r="H162"/>
  <c r="Q162"/>
  <c r="P522" i="1" s="1"/>
  <c r="D163" i="3"/>
  <c r="C163" s="1"/>
  <c r="F163"/>
  <c r="E163" s="1"/>
  <c r="H163"/>
  <c r="G168" s="1"/>
  <c r="Q163"/>
  <c r="P523" i="1" s="1"/>
  <c r="D164" i="3"/>
  <c r="C164" s="1"/>
  <c r="F164"/>
  <c r="E164" s="1"/>
  <c r="G164"/>
  <c r="H164"/>
  <c r="G169" s="1"/>
  <c r="D165"/>
  <c r="C165" s="1"/>
  <c r="F165"/>
  <c r="E165" s="1"/>
  <c r="G165"/>
  <c r="H165"/>
  <c r="G170" s="1"/>
  <c r="D166"/>
  <c r="C166" s="1"/>
  <c r="F166"/>
  <c r="E166" s="1"/>
  <c r="G166"/>
  <c r="H166"/>
  <c r="G171" s="1"/>
  <c r="D167"/>
  <c r="C167" s="1"/>
  <c r="F167"/>
  <c r="E167" s="1"/>
  <c r="G167"/>
  <c r="H167"/>
  <c r="G172" s="1"/>
  <c r="M167"/>
  <c r="L167" s="1"/>
  <c r="O167"/>
  <c r="N167" s="1"/>
  <c r="D168"/>
  <c r="C168" s="1"/>
  <c r="F168"/>
  <c r="E168" s="1"/>
  <c r="H168"/>
  <c r="M168"/>
  <c r="L168" s="1"/>
  <c r="O168"/>
  <c r="N168" s="1"/>
  <c r="Q168"/>
  <c r="P167" s="1"/>
  <c r="D169"/>
  <c r="C169" s="1"/>
  <c r="F169"/>
  <c r="E169" s="1"/>
  <c r="H169"/>
  <c r="G174" s="1"/>
  <c r="M169"/>
  <c r="L169" s="1"/>
  <c r="O169"/>
  <c r="N169" s="1"/>
  <c r="Q169"/>
  <c r="P168" s="1"/>
  <c r="D170"/>
  <c r="C170" s="1"/>
  <c r="F170"/>
  <c r="E170" s="1"/>
  <c r="H170"/>
  <c r="G175" s="1"/>
  <c r="M170"/>
  <c r="L170" s="1"/>
  <c r="O170"/>
  <c r="N170" s="1"/>
  <c r="Q170"/>
  <c r="P169" s="1"/>
  <c r="D171"/>
  <c r="C171" s="1"/>
  <c r="F171"/>
  <c r="E171" s="1"/>
  <c r="M171"/>
  <c r="L171" s="1"/>
  <c r="O171"/>
  <c r="N171" s="1"/>
  <c r="Q171"/>
  <c r="P170" s="1"/>
  <c r="D172"/>
  <c r="C172" s="1"/>
  <c r="F172"/>
  <c r="E172" s="1"/>
  <c r="M172"/>
  <c r="L172" s="1"/>
  <c r="O172"/>
  <c r="N172" s="1"/>
  <c r="Q172"/>
  <c r="P171" s="1"/>
  <c r="D173"/>
  <c r="C173" s="1"/>
  <c r="F173"/>
  <c r="E173" s="1"/>
  <c r="G173"/>
  <c r="M173"/>
  <c r="L173" s="1"/>
  <c r="O173"/>
  <c r="N173" s="1"/>
  <c r="Q173"/>
  <c r="P172" s="1"/>
  <c r="D174"/>
  <c r="C174" s="1"/>
  <c r="F174"/>
  <c r="E174" s="1"/>
  <c r="M174"/>
  <c r="L174" s="1"/>
  <c r="O174"/>
  <c r="N174" s="1"/>
  <c r="Q174"/>
  <c r="P173" s="1"/>
  <c r="D175"/>
  <c r="C175" s="1"/>
  <c r="F175"/>
  <c r="E175" s="1"/>
  <c r="H175"/>
  <c r="M175"/>
  <c r="L175" s="1"/>
  <c r="O175"/>
  <c r="N175" s="1"/>
  <c r="Q175"/>
  <c r="P174" s="1"/>
  <c r="H176"/>
  <c r="P218" s="1"/>
  <c r="M176"/>
  <c r="L176" s="1"/>
  <c r="O176"/>
  <c r="N176" s="1"/>
  <c r="Q176"/>
  <c r="P175" s="1"/>
  <c r="H177"/>
  <c r="M177"/>
  <c r="L177" s="1"/>
  <c r="O177"/>
  <c r="N177" s="1"/>
  <c r="Q177"/>
  <c r="P176" s="1"/>
  <c r="H178"/>
  <c r="M178"/>
  <c r="L178" s="1"/>
  <c r="O178"/>
  <c r="N178" s="1"/>
  <c r="Q178"/>
  <c r="P177" s="1"/>
  <c r="H179"/>
  <c r="M179"/>
  <c r="L179" s="1"/>
  <c r="O179"/>
  <c r="N179" s="1"/>
  <c r="Q179"/>
  <c r="P178" s="1"/>
  <c r="H180"/>
  <c r="P222" s="1"/>
  <c r="M180"/>
  <c r="L180" s="1"/>
  <c r="O180"/>
  <c r="N180" s="1"/>
  <c r="Q180"/>
  <c r="P179" s="1"/>
  <c r="H181"/>
  <c r="M181"/>
  <c r="L181" s="1"/>
  <c r="O181"/>
  <c r="N181" s="1"/>
  <c r="Q181"/>
  <c r="P180" s="1"/>
  <c r="H182"/>
  <c r="M182"/>
  <c r="L182" s="1"/>
  <c r="O182"/>
  <c r="N182" s="1"/>
  <c r="Q182"/>
  <c r="P181" s="1"/>
  <c r="H183"/>
  <c r="M183"/>
  <c r="L183" s="1"/>
  <c r="O183"/>
  <c r="N183" s="1"/>
  <c r="Q183"/>
  <c r="P182" s="1"/>
  <c r="H184"/>
  <c r="P226" s="1"/>
  <c r="Q184"/>
  <c r="P183" s="1"/>
  <c r="H185"/>
  <c r="P227" s="1"/>
  <c r="M187"/>
  <c r="L187" s="1"/>
  <c r="O187"/>
  <c r="N187" s="1"/>
  <c r="Q187"/>
  <c r="P187" s="1"/>
  <c r="D188"/>
  <c r="C188" s="1"/>
  <c r="F188"/>
  <c r="E188" s="1"/>
  <c r="H188"/>
  <c r="G188" s="1"/>
  <c r="M188"/>
  <c r="L188" s="1"/>
  <c r="O188"/>
  <c r="N188" s="1"/>
  <c r="Q188"/>
  <c r="P188" s="1"/>
  <c r="D189"/>
  <c r="C189" s="1"/>
  <c r="F189"/>
  <c r="E189" s="1"/>
  <c r="H189"/>
  <c r="G189" s="1"/>
  <c r="M189"/>
  <c r="L189" s="1"/>
  <c r="O189"/>
  <c r="N189" s="1"/>
  <c r="Q189"/>
  <c r="P189" s="1"/>
  <c r="D190"/>
  <c r="C190" s="1"/>
  <c r="F190"/>
  <c r="E190" s="1"/>
  <c r="H190"/>
  <c r="G190" s="1"/>
  <c r="M190"/>
  <c r="L190" s="1"/>
  <c r="O190"/>
  <c r="N190" s="1"/>
  <c r="Q190"/>
  <c r="P190" s="1"/>
  <c r="D191"/>
  <c r="C191" s="1"/>
  <c r="F191"/>
  <c r="E191" s="1"/>
  <c r="H191"/>
  <c r="G191" s="1"/>
  <c r="M191"/>
  <c r="L191" s="1"/>
  <c r="O191"/>
  <c r="N191" s="1"/>
  <c r="Q191"/>
  <c r="P191" s="1"/>
  <c r="D192"/>
  <c r="C192" s="1"/>
  <c r="F192"/>
  <c r="E192" s="1"/>
  <c r="H192"/>
  <c r="G192" s="1"/>
  <c r="M192"/>
  <c r="L192" s="1"/>
  <c r="O192"/>
  <c r="N192" s="1"/>
  <c r="Q192"/>
  <c r="P192" s="1"/>
  <c r="D193"/>
  <c r="C193" s="1"/>
  <c r="F193"/>
  <c r="E193" s="1"/>
  <c r="H193"/>
  <c r="G193" s="1"/>
  <c r="M193"/>
  <c r="L193" s="1"/>
  <c r="O193"/>
  <c r="N193" s="1"/>
  <c r="Q193"/>
  <c r="P193" s="1"/>
  <c r="D194"/>
  <c r="C194" s="1"/>
  <c r="F194"/>
  <c r="E194" s="1"/>
  <c r="H194"/>
  <c r="G194" s="1"/>
  <c r="D195"/>
  <c r="C195" s="1"/>
  <c r="F195"/>
  <c r="E195" s="1"/>
  <c r="H195"/>
  <c r="G195" s="1"/>
  <c r="D196"/>
  <c r="C196" s="1"/>
  <c r="F196"/>
  <c r="E196" s="1"/>
  <c r="H196"/>
  <c r="G196" s="1"/>
  <c r="M196"/>
  <c r="L196" s="1"/>
  <c r="O196"/>
  <c r="N196" s="1"/>
  <c r="Q196"/>
  <c r="P196" s="1"/>
  <c r="D197"/>
  <c r="C197" s="1"/>
  <c r="F197"/>
  <c r="E197" s="1"/>
  <c r="H197"/>
  <c r="G197" s="1"/>
  <c r="M197"/>
  <c r="L197" s="1"/>
  <c r="O197"/>
  <c r="N197" s="1"/>
  <c r="Q197"/>
  <c r="P197" s="1"/>
  <c r="M198"/>
  <c r="L198" s="1"/>
  <c r="O198"/>
  <c r="N198" s="1"/>
  <c r="Q198"/>
  <c r="P198" s="1"/>
  <c r="D199"/>
  <c r="C199" s="1"/>
  <c r="F199"/>
  <c r="E199" s="1"/>
  <c r="H199"/>
  <c r="G199" s="1"/>
  <c r="M199"/>
  <c r="L199" s="1"/>
  <c r="O199"/>
  <c r="N199" s="1"/>
  <c r="Q199"/>
  <c r="P199" s="1"/>
  <c r="D200"/>
  <c r="C200" s="1"/>
  <c r="F200"/>
  <c r="E200" s="1"/>
  <c r="H200"/>
  <c r="G200" s="1"/>
  <c r="D201"/>
  <c r="C201" s="1"/>
  <c r="F201"/>
  <c r="E201" s="1"/>
  <c r="H201"/>
  <c r="G201" s="1"/>
  <c r="D202"/>
  <c r="C202" s="1"/>
  <c r="F202"/>
  <c r="E202" s="1"/>
  <c r="H202"/>
  <c r="G202" s="1"/>
  <c r="M202"/>
  <c r="L202" s="1"/>
  <c r="O202"/>
  <c r="N202" s="1"/>
  <c r="Q202"/>
  <c r="P202" s="1"/>
  <c r="D203"/>
  <c r="C203" s="1"/>
  <c r="F203"/>
  <c r="E203" s="1"/>
  <c r="H203"/>
  <c r="G203" s="1"/>
  <c r="M203"/>
  <c r="L203" s="1"/>
  <c r="O203"/>
  <c r="N203" s="1"/>
  <c r="Q203"/>
  <c r="P203" s="1"/>
  <c r="D204"/>
  <c r="C204" s="1"/>
  <c r="F204"/>
  <c r="E204" s="1"/>
  <c r="H204"/>
  <c r="G204" s="1"/>
  <c r="M204"/>
  <c r="L204" s="1"/>
  <c r="O204"/>
  <c r="N204" s="1"/>
  <c r="Q204"/>
  <c r="P204" s="1"/>
  <c r="D205"/>
  <c r="C205" s="1"/>
  <c r="F205"/>
  <c r="E205" s="1"/>
  <c r="H205"/>
  <c r="G205" s="1"/>
  <c r="M205"/>
  <c r="L205" s="1"/>
  <c r="O205"/>
  <c r="N205" s="1"/>
  <c r="Q205"/>
  <c r="P205" s="1"/>
  <c r="D206"/>
  <c r="C206" s="1"/>
  <c r="F206"/>
  <c r="E206" s="1"/>
  <c r="H206"/>
  <c r="G206" s="1"/>
  <c r="M206"/>
  <c r="L206" s="1"/>
  <c r="O206"/>
  <c r="N206" s="1"/>
  <c r="Q206"/>
  <c r="P206" s="1"/>
  <c r="D207"/>
  <c r="C207" s="1"/>
  <c r="F207"/>
  <c r="E207" s="1"/>
  <c r="H207"/>
  <c r="G207" s="1"/>
  <c r="M207"/>
  <c r="L207" s="1"/>
  <c r="O207"/>
  <c r="N207" s="1"/>
  <c r="Q207"/>
  <c r="P207" s="1"/>
  <c r="D208"/>
  <c r="C208" s="1"/>
  <c r="F208"/>
  <c r="E208" s="1"/>
  <c r="H208"/>
  <c r="G208" s="1"/>
  <c r="M208"/>
  <c r="L208" s="1"/>
  <c r="O208"/>
  <c r="N208" s="1"/>
  <c r="Q208"/>
  <c r="P208" s="1"/>
  <c r="D209"/>
  <c r="C209" s="1"/>
  <c r="F209"/>
  <c r="E209" s="1"/>
  <c r="H209"/>
  <c r="G209" s="1"/>
  <c r="D210"/>
  <c r="C210" s="1"/>
  <c r="F210"/>
  <c r="E210" s="1"/>
  <c r="H210"/>
  <c r="G210" s="1"/>
  <c r="M211"/>
  <c r="L211" s="1"/>
  <c r="O211"/>
  <c r="N211" s="1"/>
  <c r="Q211"/>
  <c r="P211" s="1"/>
  <c r="M212"/>
  <c r="L212" s="1"/>
  <c r="O212"/>
  <c r="N212" s="1"/>
  <c r="Q212"/>
  <c r="P212" s="1"/>
  <c r="D213"/>
  <c r="C213" s="1"/>
  <c r="F213"/>
  <c r="E213" s="1"/>
  <c r="H213"/>
  <c r="G213" s="1"/>
  <c r="M213"/>
  <c r="L213" s="1"/>
  <c r="O213"/>
  <c r="N213" s="1"/>
  <c r="Q213"/>
  <c r="P213" s="1"/>
  <c r="D214"/>
  <c r="C214" s="1"/>
  <c r="F214"/>
  <c r="E214" s="1"/>
  <c r="H214"/>
  <c r="G214" s="1"/>
  <c r="M214"/>
  <c r="L214" s="1"/>
  <c r="O214"/>
  <c r="N214" s="1"/>
  <c r="Q214"/>
  <c r="P214" s="1"/>
  <c r="D215"/>
  <c r="C215" s="1"/>
  <c r="F215"/>
  <c r="E215" s="1"/>
  <c r="H215"/>
  <c r="G215" s="1"/>
  <c r="D216"/>
  <c r="C216" s="1"/>
  <c r="F216"/>
  <c r="E216" s="1"/>
  <c r="H216"/>
  <c r="G216" s="1"/>
  <c r="D217"/>
  <c r="C217" s="1"/>
  <c r="F217"/>
  <c r="E217" s="1"/>
  <c r="H217"/>
  <c r="G217" s="1"/>
  <c r="M217"/>
  <c r="L217" s="1"/>
  <c r="O217"/>
  <c r="N217" s="1"/>
  <c r="P217"/>
  <c r="Q217"/>
  <c r="P234" s="1"/>
  <c r="D218"/>
  <c r="C218" s="1"/>
  <c r="F218"/>
  <c r="E218" s="1"/>
  <c r="H218"/>
  <c r="G218" s="1"/>
  <c r="M218"/>
  <c r="L218" s="1"/>
  <c r="O218"/>
  <c r="N218" s="1"/>
  <c r="Q218"/>
  <c r="P235" s="1"/>
  <c r="D219"/>
  <c r="C219" s="1"/>
  <c r="F219"/>
  <c r="E219" s="1"/>
  <c r="H219"/>
  <c r="G219" s="1"/>
  <c r="M219"/>
  <c r="L219" s="1"/>
  <c r="O219"/>
  <c r="N219" s="1"/>
  <c r="P219"/>
  <c r="Q219"/>
  <c r="D220"/>
  <c r="C220" s="1"/>
  <c r="F220"/>
  <c r="E220" s="1"/>
  <c r="H220"/>
  <c r="G220" s="1"/>
  <c r="M220"/>
  <c r="L220" s="1"/>
  <c r="O220"/>
  <c r="N220" s="1"/>
  <c r="P220"/>
  <c r="Q220"/>
  <c r="P237" s="1"/>
  <c r="D221"/>
  <c r="C221" s="1"/>
  <c r="F221"/>
  <c r="E221" s="1"/>
  <c r="H221"/>
  <c r="G221" s="1"/>
  <c r="M221"/>
  <c r="L221" s="1"/>
  <c r="O221"/>
  <c r="N221" s="1"/>
  <c r="P221"/>
  <c r="Q221"/>
  <c r="D222"/>
  <c r="C222" s="1"/>
  <c r="F222"/>
  <c r="E222" s="1"/>
  <c r="H222"/>
  <c r="G222" s="1"/>
  <c r="M222"/>
  <c r="L222" s="1"/>
  <c r="O222"/>
  <c r="N222" s="1"/>
  <c r="Q222"/>
  <c r="P239" s="1"/>
  <c r="D223"/>
  <c r="C223" s="1"/>
  <c r="F223"/>
  <c r="E223" s="1"/>
  <c r="H223"/>
  <c r="G223" s="1"/>
  <c r="M223"/>
  <c r="L223" s="1"/>
  <c r="O223"/>
  <c r="N223" s="1"/>
  <c r="P223"/>
  <c r="Q223"/>
  <c r="P240" s="1"/>
  <c r="D224"/>
  <c r="C224" s="1"/>
  <c r="F224"/>
  <c r="E224" s="1"/>
  <c r="H224"/>
  <c r="G224" s="1"/>
  <c r="M224"/>
  <c r="L224" s="1"/>
  <c r="O224"/>
  <c r="N224" s="1"/>
  <c r="P224"/>
  <c r="Q224"/>
  <c r="P241" s="1"/>
  <c r="D225"/>
  <c r="C225" s="1"/>
  <c r="F225"/>
  <c r="E225" s="1"/>
  <c r="H225"/>
  <c r="G225" s="1"/>
  <c r="M225"/>
  <c r="L225" s="1"/>
  <c r="O225"/>
  <c r="N225" s="1"/>
  <c r="P225"/>
  <c r="Q225"/>
  <c r="P242" s="1"/>
  <c r="D226"/>
  <c r="C226" s="1"/>
  <c r="F226"/>
  <c r="E226" s="1"/>
  <c r="H226"/>
  <c r="G226" s="1"/>
  <c r="M226"/>
  <c r="L226" s="1"/>
  <c r="O226"/>
  <c r="N226" s="1"/>
  <c r="Q226"/>
  <c r="P243" s="1"/>
  <c r="D227"/>
  <c r="C227" s="1"/>
  <c r="F227"/>
  <c r="E227" s="1"/>
  <c r="H227"/>
  <c r="G227" s="1"/>
  <c r="M227"/>
  <c r="L227" s="1"/>
  <c r="O227"/>
  <c r="N227" s="1"/>
  <c r="Q227"/>
  <c r="P244" s="1"/>
  <c r="D228"/>
  <c r="C228" s="1"/>
  <c r="F228"/>
  <c r="E228" s="1"/>
  <c r="H228"/>
  <c r="G228" s="1"/>
  <c r="Q228"/>
  <c r="Q229"/>
  <c r="P246" s="1"/>
  <c r="Q230"/>
  <c r="P247" s="1"/>
  <c r="H231"/>
  <c r="G485" i="1" s="1"/>
  <c r="M231" i="3"/>
  <c r="L231" s="1"/>
  <c r="O231"/>
  <c r="N231" s="1"/>
  <c r="P231"/>
  <c r="Q231"/>
  <c r="H232"/>
  <c r="G486" i="1" s="1"/>
  <c r="Q232" i="3"/>
  <c r="P249" s="1"/>
  <c r="H233"/>
  <c r="G487" i="1" s="1"/>
  <c r="Q233" i="3"/>
  <c r="P250" s="1"/>
  <c r="H234"/>
  <c r="G488" i="1" s="1"/>
  <c r="M234" i="3"/>
  <c r="L234" s="1"/>
  <c r="O234"/>
  <c r="N234" s="1"/>
  <c r="Q234"/>
  <c r="H235"/>
  <c r="G489" i="1" s="1"/>
  <c r="M235" i="3"/>
  <c r="L235" s="1"/>
  <c r="O235"/>
  <c r="N235" s="1"/>
  <c r="Q235"/>
  <c r="H236"/>
  <c r="G490" i="1" s="1"/>
  <c r="M236" i="3"/>
  <c r="L236" s="1"/>
  <c r="O236"/>
  <c r="N236" s="1"/>
  <c r="P236"/>
  <c r="Q236"/>
  <c r="H237"/>
  <c r="G491" i="1" s="1"/>
  <c r="M237" i="3"/>
  <c r="L237" s="1"/>
  <c r="O237"/>
  <c r="N237" s="1"/>
  <c r="Q237"/>
  <c r="P254" s="1"/>
  <c r="H238"/>
  <c r="G492" i="1" s="1"/>
  <c r="M238" i="3"/>
  <c r="L238" s="1"/>
  <c r="O238"/>
  <c r="N238" s="1"/>
  <c r="P238"/>
  <c r="Q238"/>
  <c r="P255" s="1"/>
  <c r="H239"/>
  <c r="G493" i="1" s="1"/>
  <c r="M239" i="3"/>
  <c r="L239" s="1"/>
  <c r="O239"/>
  <c r="N239" s="1"/>
  <c r="Q239"/>
  <c r="P256" s="1"/>
  <c r="H240"/>
  <c r="G494" i="1" s="1"/>
  <c r="M240" i="3"/>
  <c r="L240" s="1"/>
  <c r="O240"/>
  <c r="N240" s="1"/>
  <c r="Q240"/>
  <c r="P257" s="1"/>
  <c r="H241"/>
  <c r="G495" i="1" s="1"/>
  <c r="M241" i="3"/>
  <c r="L241" s="1"/>
  <c r="O241"/>
  <c r="N241" s="1"/>
  <c r="Q241"/>
  <c r="P258" s="1"/>
  <c r="H242"/>
  <c r="G496" i="1" s="1"/>
  <c r="M242" i="3"/>
  <c r="L242" s="1"/>
  <c r="O242"/>
  <c r="N242" s="1"/>
  <c r="Q242"/>
  <c r="H243"/>
  <c r="G497" i="1" s="1"/>
  <c r="M243" i="3"/>
  <c r="L243" s="1"/>
  <c r="O243"/>
  <c r="N243" s="1"/>
  <c r="Q243"/>
  <c r="P260" s="1"/>
  <c r="H244"/>
  <c r="G498" i="1" s="1"/>
  <c r="M244" i="3"/>
  <c r="L244" s="1"/>
  <c r="O244"/>
  <c r="N244" s="1"/>
  <c r="Q244"/>
  <c r="P261" s="1"/>
  <c r="H245"/>
  <c r="G499" i="1" s="1"/>
  <c r="M245" i="3"/>
  <c r="L245" s="1"/>
  <c r="O245"/>
  <c r="N245" s="1"/>
  <c r="P245"/>
  <c r="Q245"/>
  <c r="P262" s="1"/>
  <c r="H246"/>
  <c r="G500" i="1" s="1"/>
  <c r="M246" i="3"/>
  <c r="L246" s="1"/>
  <c r="O246"/>
  <c r="N246" s="1"/>
  <c r="Q246"/>
  <c r="P263" s="1"/>
  <c r="H247"/>
  <c r="G501" i="1" s="1"/>
  <c r="M247" i="3"/>
  <c r="L247" s="1"/>
  <c r="O247"/>
  <c r="N247" s="1"/>
  <c r="Q247"/>
  <c r="P264" s="1"/>
  <c r="H248"/>
  <c r="G502" i="1" s="1"/>
  <c r="M248" i="3"/>
  <c r="L248" s="1"/>
  <c r="O248"/>
  <c r="N248" s="1"/>
  <c r="P248"/>
  <c r="Q248"/>
  <c r="P265" s="1"/>
  <c r="H249"/>
  <c r="G503" i="1" s="1"/>
  <c r="M249" i="3"/>
  <c r="L249" s="1"/>
  <c r="O249"/>
  <c r="N249" s="1"/>
  <c r="Q249"/>
  <c r="P266" s="1"/>
  <c r="H250"/>
  <c r="G504" i="1" s="1"/>
  <c r="M250" i="3"/>
  <c r="L250" s="1"/>
  <c r="O250"/>
  <c r="N250" s="1"/>
  <c r="Q250"/>
  <c r="P267" s="1"/>
  <c r="H251"/>
  <c r="G505" i="1" s="1"/>
  <c r="M251" i="3"/>
  <c r="L251" s="1"/>
  <c r="O251"/>
  <c r="N251" s="1"/>
  <c r="P251"/>
  <c r="Q251"/>
  <c r="P268" s="1"/>
  <c r="H252"/>
  <c r="G506" i="1" s="1"/>
  <c r="M252" i="3"/>
  <c r="L252" s="1"/>
  <c r="O252"/>
  <c r="N252" s="1"/>
  <c r="P252"/>
  <c r="Q252"/>
  <c r="P269" s="1"/>
  <c r="H253"/>
  <c r="G507" i="1" s="1"/>
  <c r="M253" i="3"/>
  <c r="L253" s="1"/>
  <c r="O253"/>
  <c r="N253" s="1"/>
  <c r="P253"/>
  <c r="Q253"/>
  <c r="P270" s="1"/>
  <c r="H254"/>
  <c r="G508" i="1" s="1"/>
  <c r="M254" i="3"/>
  <c r="L254" s="1"/>
  <c r="O254"/>
  <c r="N254" s="1"/>
  <c r="H255"/>
  <c r="G509" i="1" s="1"/>
  <c r="M255" i="3"/>
  <c r="L255" s="1"/>
  <c r="O255"/>
  <c r="N255" s="1"/>
  <c r="H256"/>
  <c r="G510" i="1" s="1"/>
  <c r="M256" i="3"/>
  <c r="L256" s="1"/>
  <c r="O256"/>
  <c r="N256" s="1"/>
  <c r="Q256"/>
  <c r="H257"/>
  <c r="G511" i="1" s="1"/>
  <c r="M257" i="3"/>
  <c r="L257" s="1"/>
  <c r="O257"/>
  <c r="N257" s="1"/>
  <c r="Q257"/>
  <c r="P274" s="1"/>
  <c r="H258"/>
  <c r="G512" i="1" s="1"/>
  <c r="M258" i="3"/>
  <c r="L258" s="1"/>
  <c r="O258"/>
  <c r="N258" s="1"/>
  <c r="Q258"/>
  <c r="P275" s="1"/>
  <c r="H259"/>
  <c r="G513" i="1" s="1"/>
  <c r="M259" i="3"/>
  <c r="L259" s="1"/>
  <c r="O259"/>
  <c r="N259" s="1"/>
  <c r="P259"/>
  <c r="Q259"/>
  <c r="P276" s="1"/>
  <c r="M260"/>
  <c r="L260" s="1"/>
  <c r="O260"/>
  <c r="N260" s="1"/>
  <c r="Q260"/>
  <c r="P277" s="1"/>
  <c r="D261"/>
  <c r="C261" s="1"/>
  <c r="F261"/>
  <c r="E261" s="1"/>
  <c r="H261"/>
  <c r="G261" s="1"/>
  <c r="M261"/>
  <c r="L261" s="1"/>
  <c r="O261"/>
  <c r="N261" s="1"/>
  <c r="Q261"/>
  <c r="P278" s="1"/>
  <c r="D262"/>
  <c r="C262" s="1"/>
  <c r="F262"/>
  <c r="E262" s="1"/>
  <c r="H262"/>
  <c r="G262" s="1"/>
  <c r="M262"/>
  <c r="L262" s="1"/>
  <c r="O262"/>
  <c r="N262" s="1"/>
  <c r="Q262"/>
  <c r="P279" s="1"/>
  <c r="M263"/>
  <c r="L263" s="1"/>
  <c r="O263"/>
  <c r="N263" s="1"/>
  <c r="Q263"/>
  <c r="M264"/>
  <c r="L264" s="1"/>
  <c r="O264"/>
  <c r="N264" s="1"/>
  <c r="Q264"/>
  <c r="P281" s="1"/>
  <c r="D265"/>
  <c r="C265" s="1"/>
  <c r="F265"/>
  <c r="E265" s="1"/>
  <c r="H265"/>
  <c r="G265" s="1"/>
  <c r="M265"/>
  <c r="L265" s="1"/>
  <c r="O265"/>
  <c r="N265" s="1"/>
  <c r="Q265"/>
  <c r="P282" s="1"/>
  <c r="D266"/>
  <c r="C266" s="1"/>
  <c r="F266"/>
  <c r="E266" s="1"/>
  <c r="H266"/>
  <c r="G266" s="1"/>
  <c r="M266"/>
  <c r="L266" s="1"/>
  <c r="O266"/>
  <c r="N266" s="1"/>
  <c r="Q266"/>
  <c r="P283" s="1"/>
  <c r="D267"/>
  <c r="C267" s="1"/>
  <c r="F267"/>
  <c r="E267" s="1"/>
  <c r="H267"/>
  <c r="G267" s="1"/>
  <c r="M267"/>
  <c r="L267" s="1"/>
  <c r="O267"/>
  <c r="N267" s="1"/>
  <c r="Q267"/>
  <c r="P284" s="1"/>
  <c r="D268"/>
  <c r="C268" s="1"/>
  <c r="F268"/>
  <c r="E268" s="1"/>
  <c r="H268"/>
  <c r="G268" s="1"/>
  <c r="M268"/>
  <c r="L268" s="1"/>
  <c r="O268"/>
  <c r="N268" s="1"/>
  <c r="Q268"/>
  <c r="P285" s="1"/>
  <c r="D269"/>
  <c r="C269" s="1"/>
  <c r="F269"/>
  <c r="E269" s="1"/>
  <c r="H269"/>
  <c r="G269" s="1"/>
  <c r="M269"/>
  <c r="L269" s="1"/>
  <c r="O269"/>
  <c r="N269" s="1"/>
  <c r="Q269"/>
  <c r="P286" s="1"/>
  <c r="D270"/>
  <c r="C270" s="1"/>
  <c r="F270"/>
  <c r="E270" s="1"/>
  <c r="H270"/>
  <c r="G270" s="1"/>
  <c r="M270"/>
  <c r="L270" s="1"/>
  <c r="O270"/>
  <c r="N270" s="1"/>
  <c r="Q270"/>
  <c r="P287" s="1"/>
  <c r="D271"/>
  <c r="C271" s="1"/>
  <c r="F271"/>
  <c r="E271" s="1"/>
  <c r="H271"/>
  <c r="G271" s="1"/>
  <c r="Q271"/>
  <c r="P288" s="1"/>
  <c r="D272"/>
  <c r="C272" s="1"/>
  <c r="F272"/>
  <c r="E272" s="1"/>
  <c r="H272"/>
  <c r="G272" s="1"/>
  <c r="Q272"/>
  <c r="P289" s="1"/>
  <c r="D273"/>
  <c r="C273" s="1"/>
  <c r="F273"/>
  <c r="E273" s="1"/>
  <c r="H273"/>
  <c r="G273" s="1"/>
  <c r="M273"/>
  <c r="L273" s="1"/>
  <c r="O273"/>
  <c r="N273" s="1"/>
  <c r="P273"/>
  <c r="Q273"/>
  <c r="P290" s="1"/>
  <c r="D274"/>
  <c r="C274" s="1"/>
  <c r="F274"/>
  <c r="E274" s="1"/>
  <c r="H274"/>
  <c r="G274" s="1"/>
  <c r="M274"/>
  <c r="L274" s="1"/>
  <c r="O274"/>
  <c r="N274" s="1"/>
  <c r="Q274"/>
  <c r="D275"/>
  <c r="C275" s="1"/>
  <c r="F275"/>
  <c r="E275" s="1"/>
  <c r="H275"/>
  <c r="G275" s="1"/>
  <c r="M275"/>
  <c r="L275" s="1"/>
  <c r="O275"/>
  <c r="N275" s="1"/>
  <c r="Q275"/>
  <c r="P292" s="1"/>
  <c r="D276"/>
  <c r="C276" s="1"/>
  <c r="F276"/>
  <c r="E276" s="1"/>
  <c r="H276"/>
  <c r="G276" s="1"/>
  <c r="M276"/>
  <c r="L276" s="1"/>
  <c r="O276"/>
  <c r="N276" s="1"/>
  <c r="Q276"/>
  <c r="D277"/>
  <c r="C277" s="1"/>
  <c r="F277"/>
  <c r="E277" s="1"/>
  <c r="H277"/>
  <c r="G277" s="1"/>
  <c r="M277"/>
  <c r="L277" s="1"/>
  <c r="O277"/>
  <c r="N277" s="1"/>
  <c r="Q277"/>
  <c r="P294" s="1"/>
  <c r="D278"/>
  <c r="C278" s="1"/>
  <c r="F278"/>
  <c r="E278" s="1"/>
  <c r="H278"/>
  <c r="G278" s="1"/>
  <c r="M278"/>
  <c r="L278" s="1"/>
  <c r="O278"/>
  <c r="N278" s="1"/>
  <c r="Q278"/>
  <c r="P295" s="1"/>
  <c r="D279"/>
  <c r="C279" s="1"/>
  <c r="F279"/>
  <c r="E279" s="1"/>
  <c r="H279"/>
  <c r="G279" s="1"/>
  <c r="M279"/>
  <c r="L279" s="1"/>
  <c r="O279"/>
  <c r="N279" s="1"/>
  <c r="Q279"/>
  <c r="D280"/>
  <c r="C280" s="1"/>
  <c r="F280"/>
  <c r="E280" s="1"/>
  <c r="H280"/>
  <c r="G280" s="1"/>
  <c r="M280"/>
  <c r="L280" s="1"/>
  <c r="O280"/>
  <c r="N280" s="1"/>
  <c r="P280"/>
  <c r="Q280"/>
  <c r="D281"/>
  <c r="C281" s="1"/>
  <c r="F281"/>
  <c r="E281" s="1"/>
  <c r="H281"/>
  <c r="G281" s="1"/>
  <c r="M281"/>
  <c r="L281" s="1"/>
  <c r="O281"/>
  <c r="N281" s="1"/>
  <c r="Q281"/>
  <c r="P298" s="1"/>
  <c r="D282"/>
  <c r="C282" s="1"/>
  <c r="F282"/>
  <c r="E282" s="1"/>
  <c r="H282"/>
  <c r="G282" s="1"/>
  <c r="M282"/>
  <c r="L282" s="1"/>
  <c r="O282"/>
  <c r="N282" s="1"/>
  <c r="Q282"/>
  <c r="D283"/>
  <c r="C283" s="1"/>
  <c r="F283"/>
  <c r="E283" s="1"/>
  <c r="H283"/>
  <c r="G283" s="1"/>
  <c r="M283"/>
  <c r="L283" s="1"/>
  <c r="O283"/>
  <c r="N283" s="1"/>
  <c r="Q283"/>
  <c r="P300" s="1"/>
  <c r="D284"/>
  <c r="C284" s="1"/>
  <c r="F284"/>
  <c r="E284" s="1"/>
  <c r="H284"/>
  <c r="G284" s="1"/>
  <c r="M284"/>
  <c r="L284" s="1"/>
  <c r="O284"/>
  <c r="N284" s="1"/>
  <c r="Q284"/>
  <c r="P301" s="1"/>
  <c r="D285"/>
  <c r="C285" s="1"/>
  <c r="F285"/>
  <c r="E285" s="1"/>
  <c r="H285"/>
  <c r="G285" s="1"/>
  <c r="M285"/>
  <c r="L285" s="1"/>
  <c r="O285"/>
  <c r="N285" s="1"/>
  <c r="Q285"/>
  <c r="P302" s="1"/>
  <c r="D286"/>
  <c r="C286" s="1"/>
  <c r="F286"/>
  <c r="E286" s="1"/>
  <c r="H286"/>
  <c r="G286" s="1"/>
  <c r="M286"/>
  <c r="L286" s="1"/>
  <c r="O286"/>
  <c r="N286" s="1"/>
  <c r="Q286"/>
  <c r="P303" s="1"/>
  <c r="D287"/>
  <c r="C287" s="1"/>
  <c r="F287"/>
  <c r="E287" s="1"/>
  <c r="H287"/>
  <c r="G287" s="1"/>
  <c r="M287"/>
  <c r="L287" s="1"/>
  <c r="O287"/>
  <c r="N287" s="1"/>
  <c r="Q287"/>
  <c r="D288"/>
  <c r="C288" s="1"/>
  <c r="F288"/>
  <c r="E288" s="1"/>
  <c r="H288"/>
  <c r="G288" s="1"/>
  <c r="M288"/>
  <c r="L288" s="1"/>
  <c r="O288"/>
  <c r="N288" s="1"/>
  <c r="Q288"/>
  <c r="P305" s="1"/>
  <c r="D289"/>
  <c r="C289" s="1"/>
  <c r="F289"/>
  <c r="E289" s="1"/>
  <c r="H289"/>
  <c r="G289" s="1"/>
  <c r="M289"/>
  <c r="L289" s="1"/>
  <c r="O289"/>
  <c r="N289" s="1"/>
  <c r="Q289"/>
  <c r="P306" s="1"/>
  <c r="D290"/>
  <c r="C290" s="1"/>
  <c r="F290"/>
  <c r="E290" s="1"/>
  <c r="H290"/>
  <c r="G290" s="1"/>
  <c r="M290"/>
  <c r="L290" s="1"/>
  <c r="O290"/>
  <c r="N290" s="1"/>
  <c r="Q290"/>
  <c r="P307" s="1"/>
  <c r="D291"/>
  <c r="C291" s="1"/>
  <c r="F291"/>
  <c r="E291" s="1"/>
  <c r="H291"/>
  <c r="G291" s="1"/>
  <c r="M291"/>
  <c r="L291" s="1"/>
  <c r="O291"/>
  <c r="N291" s="1"/>
  <c r="P291"/>
  <c r="Q291"/>
  <c r="P308" s="1"/>
  <c r="D292"/>
  <c r="C292" s="1"/>
  <c r="F292"/>
  <c r="E292" s="1"/>
  <c r="H292"/>
  <c r="G292" s="1"/>
  <c r="M292"/>
  <c r="L292" s="1"/>
  <c r="O292"/>
  <c r="N292" s="1"/>
  <c r="D293"/>
  <c r="C293" s="1"/>
  <c r="F293"/>
  <c r="E293" s="1"/>
  <c r="H293"/>
  <c r="G293" s="1"/>
  <c r="M293"/>
  <c r="L293" s="1"/>
  <c r="O293"/>
  <c r="N293" s="1"/>
  <c r="P293"/>
  <c r="D294"/>
  <c r="C294" s="1"/>
  <c r="F294"/>
  <c r="E294" s="1"/>
  <c r="H294"/>
  <c r="G294" s="1"/>
  <c r="M294"/>
  <c r="L294" s="1"/>
  <c r="O294"/>
  <c r="N294" s="1"/>
  <c r="Q294"/>
  <c r="D295"/>
  <c r="C295" s="1"/>
  <c r="F295"/>
  <c r="E295" s="1"/>
  <c r="H295"/>
  <c r="G295" s="1"/>
  <c r="M295"/>
  <c r="L295" s="1"/>
  <c r="O295"/>
  <c r="N295" s="1"/>
  <c r="Q295"/>
  <c r="P311" s="1"/>
  <c r="D296"/>
  <c r="C296" s="1"/>
  <c r="F296"/>
  <c r="E296" s="1"/>
  <c r="H296"/>
  <c r="G296" s="1"/>
  <c r="M296"/>
  <c r="L296" s="1"/>
  <c r="O296"/>
  <c r="N296" s="1"/>
  <c r="P296"/>
  <c r="Q296"/>
  <c r="D297"/>
  <c r="C297" s="1"/>
  <c r="F297"/>
  <c r="E297" s="1"/>
  <c r="H297"/>
  <c r="G297" s="1"/>
  <c r="M297"/>
  <c r="L297" s="1"/>
  <c r="O297"/>
  <c r="N297" s="1"/>
  <c r="P297"/>
  <c r="Q297"/>
  <c r="M298"/>
  <c r="L298" s="1"/>
  <c r="O298"/>
  <c r="N298" s="1"/>
  <c r="Q298"/>
  <c r="D299"/>
  <c r="C299" s="1"/>
  <c r="F299"/>
  <c r="E299" s="1"/>
  <c r="H299"/>
  <c r="G299" s="1"/>
  <c r="M299"/>
  <c r="L299" s="1"/>
  <c r="O299"/>
  <c r="N299" s="1"/>
  <c r="P299"/>
  <c r="Q299"/>
  <c r="P315" s="1"/>
  <c r="D300"/>
  <c r="C300" s="1"/>
  <c r="F300"/>
  <c r="E300" s="1"/>
  <c r="H300"/>
  <c r="G300" s="1"/>
  <c r="M300"/>
  <c r="L300" s="1"/>
  <c r="O300"/>
  <c r="N300" s="1"/>
  <c r="Q300"/>
  <c r="P316" s="1"/>
  <c r="D301"/>
  <c r="C301" s="1"/>
  <c r="F301"/>
  <c r="E301" s="1"/>
  <c r="H301"/>
  <c r="G301" s="1"/>
  <c r="M301"/>
  <c r="L301" s="1"/>
  <c r="O301"/>
  <c r="N301" s="1"/>
  <c r="Q301"/>
  <c r="P317" s="1"/>
  <c r="D302"/>
  <c r="C302" s="1"/>
  <c r="F302"/>
  <c r="E302" s="1"/>
  <c r="H302"/>
  <c r="G302" s="1"/>
  <c r="M302"/>
  <c r="L302" s="1"/>
  <c r="O302"/>
  <c r="N302" s="1"/>
  <c r="Q302"/>
  <c r="P318" s="1"/>
  <c r="D303"/>
  <c r="C303" s="1"/>
  <c r="F303"/>
  <c r="E303" s="1"/>
  <c r="H303"/>
  <c r="G303" s="1"/>
  <c r="M303"/>
  <c r="L303" s="1"/>
  <c r="O303"/>
  <c r="N303" s="1"/>
  <c r="D304"/>
  <c r="C304" s="1"/>
  <c r="F304"/>
  <c r="E304" s="1"/>
  <c r="H304"/>
  <c r="G304" s="1"/>
  <c r="M304"/>
  <c r="L304" s="1"/>
  <c r="O304"/>
  <c r="N304" s="1"/>
  <c r="P304"/>
  <c r="D305"/>
  <c r="C305" s="1"/>
  <c r="F305"/>
  <c r="E305" s="1"/>
  <c r="H305"/>
  <c r="G305" s="1"/>
  <c r="M305"/>
  <c r="L305" s="1"/>
  <c r="O305"/>
  <c r="N305" s="1"/>
  <c r="D306"/>
  <c r="C306" s="1"/>
  <c r="F306"/>
  <c r="E306" s="1"/>
  <c r="H306"/>
  <c r="G306" s="1"/>
  <c r="M306"/>
  <c r="L306" s="1"/>
  <c r="O306"/>
  <c r="N306" s="1"/>
  <c r="Q306"/>
  <c r="D307"/>
  <c r="C307" s="1"/>
  <c r="F307"/>
  <c r="E307" s="1"/>
  <c r="H307"/>
  <c r="G307" s="1"/>
  <c r="M307"/>
  <c r="L307" s="1"/>
  <c r="O307"/>
  <c r="N307" s="1"/>
  <c r="Q307"/>
  <c r="P322" s="1"/>
  <c r="D308"/>
  <c r="C308" s="1"/>
  <c r="F308"/>
  <c r="E308" s="1"/>
  <c r="H308"/>
  <c r="G308" s="1"/>
  <c r="M308"/>
  <c r="L308" s="1"/>
  <c r="O308"/>
  <c r="N308" s="1"/>
  <c r="Q308"/>
  <c r="P323" s="1"/>
  <c r="D309"/>
  <c r="C309" s="1"/>
  <c r="F309"/>
  <c r="E309" s="1"/>
  <c r="H309"/>
  <c r="G309" s="1"/>
  <c r="Q309"/>
  <c r="P324" s="1"/>
  <c r="D310"/>
  <c r="C310" s="1"/>
  <c r="F310"/>
  <c r="E310" s="1"/>
  <c r="H310"/>
  <c r="G310" s="1"/>
  <c r="M310"/>
  <c r="L310" s="1"/>
  <c r="O310"/>
  <c r="N310" s="1"/>
  <c r="P310"/>
  <c r="Q310"/>
  <c r="P325" s="1"/>
  <c r="D311"/>
  <c r="C311" s="1"/>
  <c r="F311"/>
  <c r="E311" s="1"/>
  <c r="H311"/>
  <c r="G311" s="1"/>
  <c r="M311"/>
  <c r="L311" s="1"/>
  <c r="O311"/>
  <c r="N311" s="1"/>
  <c r="Q311"/>
  <c r="P326" s="1"/>
  <c r="D312"/>
  <c r="C312" s="1"/>
  <c r="F312"/>
  <c r="E312" s="1"/>
  <c r="H312"/>
  <c r="G312" s="1"/>
  <c r="M312"/>
  <c r="L312" s="1"/>
  <c r="O312"/>
  <c r="N312" s="1"/>
  <c r="P312"/>
  <c r="Q312"/>
  <c r="P327" s="1"/>
  <c r="D313"/>
  <c r="C313" s="1"/>
  <c r="F313"/>
  <c r="E313" s="1"/>
  <c r="H313"/>
  <c r="G313" s="1"/>
  <c r="M313"/>
  <c r="L313" s="1"/>
  <c r="O313"/>
  <c r="N313" s="1"/>
  <c r="P313"/>
  <c r="Q313"/>
  <c r="P328" s="1"/>
  <c r="D314"/>
  <c r="C314" s="1"/>
  <c r="F314"/>
  <c r="E314" s="1"/>
  <c r="H314"/>
  <c r="G314" s="1"/>
  <c r="M314"/>
  <c r="L314" s="1"/>
  <c r="O314"/>
  <c r="N314" s="1"/>
  <c r="P314"/>
  <c r="Q314"/>
  <c r="P329" s="1"/>
  <c r="D315"/>
  <c r="C315" s="1"/>
  <c r="F315"/>
  <c r="E315" s="1"/>
  <c r="H315"/>
  <c r="G315" s="1"/>
  <c r="M315"/>
  <c r="L315" s="1"/>
  <c r="O315"/>
  <c r="N315" s="1"/>
  <c r="Q315"/>
  <c r="P330" s="1"/>
  <c r="D316"/>
  <c r="C316" s="1"/>
  <c r="F316"/>
  <c r="E316" s="1"/>
  <c r="H316"/>
  <c r="G316" s="1"/>
  <c r="M316"/>
  <c r="L316" s="1"/>
  <c r="O316"/>
  <c r="N316" s="1"/>
  <c r="Q316"/>
  <c r="P331" s="1"/>
  <c r="D317"/>
  <c r="C317" s="1"/>
  <c r="F317"/>
  <c r="E317" s="1"/>
  <c r="H317"/>
  <c r="G317" s="1"/>
  <c r="M317"/>
  <c r="L317" s="1"/>
  <c r="O317"/>
  <c r="N317" s="1"/>
  <c r="Q317"/>
  <c r="P332" s="1"/>
  <c r="D318"/>
  <c r="C318" s="1"/>
  <c r="F318"/>
  <c r="E318" s="1"/>
  <c r="H318"/>
  <c r="G318" s="1"/>
  <c r="M318"/>
  <c r="L318" s="1"/>
  <c r="O318"/>
  <c r="N318" s="1"/>
  <c r="Q318"/>
  <c r="P333" s="1"/>
  <c r="D319"/>
  <c r="C319" s="1"/>
  <c r="F319"/>
  <c r="E319" s="1"/>
  <c r="H319"/>
  <c r="G319" s="1"/>
  <c r="Q319"/>
  <c r="D320"/>
  <c r="C320" s="1"/>
  <c r="F320"/>
  <c r="E320" s="1"/>
  <c r="H320"/>
  <c r="G320" s="1"/>
  <c r="Q320"/>
  <c r="P335" s="1"/>
  <c r="D321"/>
  <c r="C321" s="1"/>
  <c r="F321"/>
  <c r="E321" s="1"/>
  <c r="H321"/>
  <c r="G321" s="1"/>
  <c r="M321"/>
  <c r="L321" s="1"/>
  <c r="O321"/>
  <c r="N321" s="1"/>
  <c r="P321"/>
  <c r="Q321"/>
  <c r="P336" s="1"/>
  <c r="D322"/>
  <c r="C322" s="1"/>
  <c r="F322"/>
  <c r="E322" s="1"/>
  <c r="H322"/>
  <c r="G322" s="1"/>
  <c r="M322"/>
  <c r="L322" s="1"/>
  <c r="O322"/>
  <c r="N322" s="1"/>
  <c r="Q322"/>
  <c r="P337" s="1"/>
  <c r="D323"/>
  <c r="C323" s="1"/>
  <c r="F323"/>
  <c r="E323" s="1"/>
  <c r="H323"/>
  <c r="G323" s="1"/>
  <c r="M323"/>
  <c r="L323" s="1"/>
  <c r="O323"/>
  <c r="N323" s="1"/>
  <c r="Q323"/>
  <c r="D324"/>
  <c r="C324" s="1"/>
  <c r="F324"/>
  <c r="E324" s="1"/>
  <c r="H324"/>
  <c r="G324" s="1"/>
  <c r="M324"/>
  <c r="L324" s="1"/>
  <c r="O324"/>
  <c r="N324" s="1"/>
  <c r="Q324"/>
  <c r="D325"/>
  <c r="C325" s="1"/>
  <c r="F325"/>
  <c r="E325" s="1"/>
  <c r="H325"/>
  <c r="G325" s="1"/>
  <c r="M325"/>
  <c r="L325" s="1"/>
  <c r="O325"/>
  <c r="N325" s="1"/>
  <c r="Q325"/>
  <c r="P340" s="1"/>
  <c r="D326"/>
  <c r="C326" s="1"/>
  <c r="F326"/>
  <c r="E326" s="1"/>
  <c r="H326"/>
  <c r="G326" s="1"/>
  <c r="M326"/>
  <c r="L326" s="1"/>
  <c r="O326"/>
  <c r="N326" s="1"/>
  <c r="Q326"/>
  <c r="P341" s="1"/>
  <c r="D327"/>
  <c r="C327" s="1"/>
  <c r="F327"/>
  <c r="E327" s="1"/>
  <c r="H327"/>
  <c r="G327" s="1"/>
  <c r="M327"/>
  <c r="L327" s="1"/>
  <c r="O327"/>
  <c r="N327" s="1"/>
  <c r="Q327"/>
  <c r="P342" s="1"/>
  <c r="D328"/>
  <c r="C328" s="1"/>
  <c r="F328"/>
  <c r="E328" s="1"/>
  <c r="H328"/>
  <c r="G328" s="1"/>
  <c r="M328"/>
  <c r="L328" s="1"/>
  <c r="O328"/>
  <c r="N328" s="1"/>
  <c r="Q328"/>
  <c r="P343" s="1"/>
  <c r="D329"/>
  <c r="C329" s="1"/>
  <c r="F329"/>
  <c r="E329" s="1"/>
  <c r="H329"/>
  <c r="G329" s="1"/>
  <c r="M329"/>
  <c r="L329" s="1"/>
  <c r="O329"/>
  <c r="N329" s="1"/>
  <c r="Q329"/>
  <c r="P344" s="1"/>
  <c r="D330"/>
  <c r="C330" s="1"/>
  <c r="F330"/>
  <c r="E330" s="1"/>
  <c r="H330"/>
  <c r="G330" s="1"/>
  <c r="M330"/>
  <c r="L330" s="1"/>
  <c r="O330"/>
  <c r="N330" s="1"/>
  <c r="Q330"/>
  <c r="P345" s="1"/>
  <c r="D331"/>
  <c r="C331" s="1"/>
  <c r="F331"/>
  <c r="E331" s="1"/>
  <c r="H331"/>
  <c r="G331" s="1"/>
  <c r="M331"/>
  <c r="L331" s="1"/>
  <c r="O331"/>
  <c r="N331" s="1"/>
  <c r="Q331"/>
  <c r="P346" s="1"/>
  <c r="D332"/>
  <c r="C332" s="1"/>
  <c r="F332"/>
  <c r="E332" s="1"/>
  <c r="H332"/>
  <c r="G332" s="1"/>
  <c r="M332"/>
  <c r="L332" s="1"/>
  <c r="O332"/>
  <c r="N332" s="1"/>
  <c r="Q332"/>
  <c r="P347" s="1"/>
  <c r="D333"/>
  <c r="C333" s="1"/>
  <c r="F333"/>
  <c r="E333" s="1"/>
  <c r="H333"/>
  <c r="G333" s="1"/>
  <c r="M333"/>
  <c r="L333" s="1"/>
  <c r="O333"/>
  <c r="N333" s="1"/>
  <c r="Q333"/>
  <c r="P348" s="1"/>
  <c r="D334"/>
  <c r="C334" s="1"/>
  <c r="F334"/>
  <c r="E334" s="1"/>
  <c r="H334"/>
  <c r="G334" s="1"/>
  <c r="M334"/>
  <c r="L334" s="1"/>
  <c r="O334"/>
  <c r="N334" s="1"/>
  <c r="P334"/>
  <c r="Q334"/>
  <c r="P349" s="1"/>
  <c r="D335"/>
  <c r="C335" s="1"/>
  <c r="F335"/>
  <c r="E335" s="1"/>
  <c r="H335"/>
  <c r="G335" s="1"/>
  <c r="M335"/>
  <c r="L335" s="1"/>
  <c r="O335"/>
  <c r="N335" s="1"/>
  <c r="Q335"/>
  <c r="P350" s="1"/>
  <c r="M336"/>
  <c r="L336" s="1"/>
  <c r="O336"/>
  <c r="N336" s="1"/>
  <c r="Q336"/>
  <c r="P351" s="1"/>
  <c r="D337"/>
  <c r="C337" s="1"/>
  <c r="F337"/>
  <c r="E337" s="1"/>
  <c r="H337"/>
  <c r="G337" s="1"/>
  <c r="M337"/>
  <c r="L337" s="1"/>
  <c r="O337"/>
  <c r="N337" s="1"/>
  <c r="Q337"/>
  <c r="P352" s="1"/>
  <c r="D338"/>
  <c r="C338" s="1"/>
  <c r="F338"/>
  <c r="E338" s="1"/>
  <c r="H338"/>
  <c r="G338" s="1"/>
  <c r="M338"/>
  <c r="L338" s="1"/>
  <c r="O338"/>
  <c r="N338" s="1"/>
  <c r="P338"/>
  <c r="Q338"/>
  <c r="D339"/>
  <c r="C339" s="1"/>
  <c r="F339"/>
  <c r="E339" s="1"/>
  <c r="H339"/>
  <c r="G339" s="1"/>
  <c r="M339"/>
  <c r="L339" s="1"/>
  <c r="O339"/>
  <c r="N339" s="1"/>
  <c r="P339"/>
  <c r="Q339"/>
  <c r="P354" s="1"/>
  <c r="D340"/>
  <c r="C340" s="1"/>
  <c r="F340"/>
  <c r="E340" s="1"/>
  <c r="H340"/>
  <c r="G340" s="1"/>
  <c r="M340"/>
  <c r="L340" s="1"/>
  <c r="O340"/>
  <c r="N340" s="1"/>
  <c r="Q340"/>
  <c r="P355" s="1"/>
  <c r="D341"/>
  <c r="C341" s="1"/>
  <c r="F341"/>
  <c r="E341" s="1"/>
  <c r="H341"/>
  <c r="G341" s="1"/>
  <c r="M341"/>
  <c r="L341" s="1"/>
  <c r="O341"/>
  <c r="N341" s="1"/>
  <c r="Q341"/>
  <c r="D342"/>
  <c r="C342" s="1"/>
  <c r="F342"/>
  <c r="E342" s="1"/>
  <c r="H342"/>
  <c r="G342" s="1"/>
  <c r="M342"/>
  <c r="L342" s="1"/>
  <c r="O342"/>
  <c r="N342" s="1"/>
  <c r="Q342"/>
  <c r="P357" s="1"/>
  <c r="D343"/>
  <c r="C343" s="1"/>
  <c r="F343"/>
  <c r="E343" s="1"/>
  <c r="H343"/>
  <c r="G343" s="1"/>
  <c r="M343"/>
  <c r="L343" s="1"/>
  <c r="O343"/>
  <c r="N343" s="1"/>
  <c r="M344"/>
  <c r="L344" s="1"/>
  <c r="O344"/>
  <c r="N344" s="1"/>
  <c r="D345"/>
  <c r="C345" s="1"/>
  <c r="F345"/>
  <c r="E345" s="1"/>
  <c r="H345"/>
  <c r="G345" s="1"/>
  <c r="M345"/>
  <c r="L345" s="1"/>
  <c r="O345"/>
  <c r="N345" s="1"/>
  <c r="Q345"/>
  <c r="P359" s="1"/>
  <c r="D346"/>
  <c r="C346" s="1"/>
  <c r="F346"/>
  <c r="E346" s="1"/>
  <c r="H346"/>
  <c r="G346" s="1"/>
  <c r="M346"/>
  <c r="L346" s="1"/>
  <c r="O346"/>
  <c r="N346" s="1"/>
  <c r="Q346"/>
  <c r="D347"/>
  <c r="C347" s="1"/>
  <c r="F347"/>
  <c r="E347" s="1"/>
  <c r="H347"/>
  <c r="G347" s="1"/>
  <c r="M347"/>
  <c r="L347" s="1"/>
  <c r="O347"/>
  <c r="N347" s="1"/>
  <c r="Q347"/>
  <c r="P361" s="1"/>
  <c r="D348"/>
  <c r="C348" s="1"/>
  <c r="F348"/>
  <c r="E348" s="1"/>
  <c r="H348"/>
  <c r="G348" s="1"/>
  <c r="M348"/>
  <c r="L348" s="1"/>
  <c r="O348"/>
  <c r="N348" s="1"/>
  <c r="Q348"/>
  <c r="P362" s="1"/>
  <c r="D349"/>
  <c r="C349" s="1"/>
  <c r="F349"/>
  <c r="E349" s="1"/>
  <c r="H349"/>
  <c r="G349" s="1"/>
  <c r="M349"/>
  <c r="L349" s="1"/>
  <c r="O349"/>
  <c r="N349" s="1"/>
  <c r="Q349"/>
  <c r="P363" s="1"/>
  <c r="D350"/>
  <c r="C350" s="1"/>
  <c r="F350"/>
  <c r="E350" s="1"/>
  <c r="H350"/>
  <c r="G350" s="1"/>
  <c r="M350"/>
  <c r="L350" s="1"/>
  <c r="O350"/>
  <c r="N350" s="1"/>
  <c r="Q350"/>
  <c r="D351"/>
  <c r="C351" s="1"/>
  <c r="F351"/>
  <c r="E351" s="1"/>
  <c r="H351"/>
  <c r="G351" s="1"/>
  <c r="M351"/>
  <c r="L351" s="1"/>
  <c r="O351"/>
  <c r="N351" s="1"/>
  <c r="Q351"/>
  <c r="M352"/>
  <c r="L352" s="1"/>
  <c r="O352"/>
  <c r="N352" s="1"/>
  <c r="Q352"/>
  <c r="P366" s="1"/>
  <c r="M353"/>
  <c r="L353" s="1"/>
  <c r="O353"/>
  <c r="N353" s="1"/>
  <c r="P353"/>
  <c r="Q353"/>
  <c r="P367" s="1"/>
  <c r="D354"/>
  <c r="C354" s="1"/>
  <c r="F354"/>
  <c r="E354" s="1"/>
  <c r="H354"/>
  <c r="G354" s="1"/>
  <c r="M354"/>
  <c r="L354" s="1"/>
  <c r="O354"/>
  <c r="N354" s="1"/>
  <c r="Q354"/>
  <c r="P368" s="1"/>
  <c r="D355"/>
  <c r="C355" s="1"/>
  <c r="F355"/>
  <c r="E355" s="1"/>
  <c r="H355"/>
  <c r="G355" s="1"/>
  <c r="M355"/>
  <c r="L355" s="1"/>
  <c r="O355"/>
  <c r="N355" s="1"/>
  <c r="Q355"/>
  <c r="D356"/>
  <c r="C356" s="1"/>
  <c r="F356"/>
  <c r="E356" s="1"/>
  <c r="H356"/>
  <c r="G356" s="1"/>
  <c r="M356"/>
  <c r="L356" s="1"/>
  <c r="O356"/>
  <c r="N356" s="1"/>
  <c r="P356"/>
  <c r="Q356"/>
  <c r="P370" s="1"/>
  <c r="D357"/>
  <c r="C357" s="1"/>
  <c r="F357"/>
  <c r="E357" s="1"/>
  <c r="H357"/>
  <c r="G357" s="1"/>
  <c r="M357"/>
  <c r="L357" s="1"/>
  <c r="O357"/>
  <c r="N357" s="1"/>
  <c r="Q357"/>
  <c r="P371" s="1"/>
  <c r="D358"/>
  <c r="C358" s="1"/>
  <c r="F358"/>
  <c r="E358" s="1"/>
  <c r="H358"/>
  <c r="G358" s="1"/>
  <c r="Q358"/>
  <c r="P372" s="1"/>
  <c r="D359"/>
  <c r="C359" s="1"/>
  <c r="F359"/>
  <c r="E359" s="1"/>
  <c r="H359"/>
  <c r="G359" s="1"/>
  <c r="M359"/>
  <c r="L359" s="1"/>
  <c r="O359"/>
  <c r="N359" s="1"/>
  <c r="Q359"/>
  <c r="P373" s="1"/>
  <c r="D360"/>
  <c r="C360" s="1"/>
  <c r="F360"/>
  <c r="E360" s="1"/>
  <c r="H360"/>
  <c r="G360" s="1"/>
  <c r="M360"/>
  <c r="L360" s="1"/>
  <c r="O360"/>
  <c r="N360" s="1"/>
  <c r="P360"/>
  <c r="Q360"/>
  <c r="P374" s="1"/>
  <c r="D361"/>
  <c r="C361" s="1"/>
  <c r="F361"/>
  <c r="E361" s="1"/>
  <c r="H361"/>
  <c r="G361" s="1"/>
  <c r="M361"/>
  <c r="L361" s="1"/>
  <c r="O361"/>
  <c r="N361" s="1"/>
  <c r="Q361"/>
  <c r="P375" s="1"/>
  <c r="D362"/>
  <c r="C362" s="1"/>
  <c r="F362"/>
  <c r="E362" s="1"/>
  <c r="H362"/>
  <c r="G362" s="1"/>
  <c r="M362"/>
  <c r="L362" s="1"/>
  <c r="O362"/>
  <c r="N362" s="1"/>
  <c r="Q362"/>
  <c r="P376" s="1"/>
  <c r="D363"/>
  <c r="C363" s="1"/>
  <c r="F363"/>
  <c r="E363" s="1"/>
  <c r="H363"/>
  <c r="G363" s="1"/>
  <c r="M363"/>
  <c r="L363" s="1"/>
  <c r="O363"/>
  <c r="N363" s="1"/>
  <c r="Q363"/>
  <c r="D364"/>
  <c r="C364" s="1"/>
  <c r="F364"/>
  <c r="E364" s="1"/>
  <c r="H364"/>
  <c r="G364" s="1"/>
  <c r="M364"/>
  <c r="L364" s="1"/>
  <c r="O364"/>
  <c r="N364" s="1"/>
  <c r="P364"/>
  <c r="Q364"/>
  <c r="P378" s="1"/>
  <c r="D365"/>
  <c r="C365" s="1"/>
  <c r="F365"/>
  <c r="E365" s="1"/>
  <c r="H365"/>
  <c r="G365" s="1"/>
  <c r="M365"/>
  <c r="L365" s="1"/>
  <c r="O365"/>
  <c r="N365" s="1"/>
  <c r="P365"/>
  <c r="Q365"/>
  <c r="P379" s="1"/>
  <c r="D366"/>
  <c r="C366" s="1"/>
  <c r="F366"/>
  <c r="E366" s="1"/>
  <c r="H366"/>
  <c r="G366" s="1"/>
  <c r="M366"/>
  <c r="L366" s="1"/>
  <c r="O366"/>
  <c r="N366" s="1"/>
  <c r="Q366"/>
  <c r="P380" s="1"/>
  <c r="D367"/>
  <c r="C367" s="1"/>
  <c r="F367"/>
  <c r="E367" s="1"/>
  <c r="H367"/>
  <c r="G367" s="1"/>
  <c r="M367"/>
  <c r="L367" s="1"/>
  <c r="O367"/>
  <c r="N367" s="1"/>
  <c r="Q367"/>
  <c r="P381" s="1"/>
  <c r="D368"/>
  <c r="C368" s="1"/>
  <c r="F368"/>
  <c r="E368" s="1"/>
  <c r="H368"/>
  <c r="G368" s="1"/>
  <c r="M368"/>
  <c r="L368" s="1"/>
  <c r="O368"/>
  <c r="N368" s="1"/>
  <c r="Q368"/>
  <c r="P382" s="1"/>
  <c r="D369"/>
  <c r="C369" s="1"/>
  <c r="F369"/>
  <c r="E369" s="1"/>
  <c r="H369"/>
  <c r="G369" s="1"/>
  <c r="M369"/>
  <c r="L369" s="1"/>
  <c r="O369"/>
  <c r="N369" s="1"/>
  <c r="P369"/>
  <c r="Q369"/>
  <c r="P383" s="1"/>
  <c r="D370"/>
  <c r="C370" s="1"/>
  <c r="F370"/>
  <c r="E370" s="1"/>
  <c r="H370"/>
  <c r="G370" s="1"/>
  <c r="M370"/>
  <c r="L370" s="1"/>
  <c r="O370"/>
  <c r="N370" s="1"/>
  <c r="Q370"/>
  <c r="P384" s="1"/>
  <c r="D371"/>
  <c r="C371" s="1"/>
  <c r="F371"/>
  <c r="E371" s="1"/>
  <c r="H371"/>
  <c r="G371" s="1"/>
  <c r="M371"/>
  <c r="L371" s="1"/>
  <c r="O371"/>
  <c r="N371" s="1"/>
  <c r="Q371"/>
  <c r="P385" s="1"/>
  <c r="D372"/>
  <c r="C372" s="1"/>
  <c r="F372"/>
  <c r="E372" s="1"/>
  <c r="H372"/>
  <c r="G372" s="1"/>
  <c r="M372"/>
  <c r="L372" s="1"/>
  <c r="O372"/>
  <c r="N372" s="1"/>
  <c r="Q372"/>
  <c r="P386" s="1"/>
  <c r="D373"/>
  <c r="C373" s="1"/>
  <c r="F373"/>
  <c r="E373" s="1"/>
  <c r="H373"/>
  <c r="G373" s="1"/>
  <c r="M373"/>
  <c r="L373" s="1"/>
  <c r="O373"/>
  <c r="N373" s="1"/>
  <c r="Q373"/>
  <c r="D374"/>
  <c r="C374" s="1"/>
  <c r="F374"/>
  <c r="E374" s="1"/>
  <c r="H374"/>
  <c r="G374" s="1"/>
  <c r="M374"/>
  <c r="L374" s="1"/>
  <c r="O374"/>
  <c r="N374" s="1"/>
  <c r="Q374"/>
  <c r="D375"/>
  <c r="C375" s="1"/>
  <c r="F375"/>
  <c r="E375" s="1"/>
  <c r="H375"/>
  <c r="G375" s="1"/>
  <c r="M375"/>
  <c r="L375" s="1"/>
  <c r="O375"/>
  <c r="N375" s="1"/>
  <c r="Q375"/>
  <c r="D376"/>
  <c r="C376" s="1"/>
  <c r="F376"/>
  <c r="E376" s="1"/>
  <c r="H376"/>
  <c r="G376" s="1"/>
  <c r="M376"/>
  <c r="L376" s="1"/>
  <c r="O376"/>
  <c r="N376" s="1"/>
  <c r="Q376"/>
  <c r="P390" s="1"/>
  <c r="D377"/>
  <c r="C377" s="1"/>
  <c r="F377"/>
  <c r="E377" s="1"/>
  <c r="H377"/>
  <c r="G377" s="1"/>
  <c r="M377"/>
  <c r="L377" s="1"/>
  <c r="O377"/>
  <c r="N377" s="1"/>
  <c r="P377"/>
  <c r="Q377"/>
  <c r="P391" s="1"/>
  <c r="D378"/>
  <c r="C378" s="1"/>
  <c r="F378"/>
  <c r="E378" s="1"/>
  <c r="H378"/>
  <c r="G378" s="1"/>
  <c r="M378"/>
  <c r="L378" s="1"/>
  <c r="O378"/>
  <c r="N378" s="1"/>
  <c r="D379"/>
  <c r="C379" s="1"/>
  <c r="F379"/>
  <c r="E379" s="1"/>
  <c r="H379"/>
  <c r="G379" s="1"/>
  <c r="M379"/>
  <c r="L379" s="1"/>
  <c r="O379"/>
  <c r="N379" s="1"/>
  <c r="D380"/>
  <c r="C380" s="1"/>
  <c r="F380"/>
  <c r="E380" s="1"/>
  <c r="H380"/>
  <c r="G380" s="1"/>
  <c r="M380"/>
  <c r="L380" s="1"/>
  <c r="O380"/>
  <c r="N380" s="1"/>
  <c r="D381"/>
  <c r="C381" s="1"/>
  <c r="F381"/>
  <c r="E381" s="1"/>
  <c r="H381"/>
  <c r="G381" s="1"/>
  <c r="M381"/>
  <c r="L381" s="1"/>
  <c r="O381"/>
  <c r="N381" s="1"/>
  <c r="D382"/>
  <c r="C382" s="1"/>
  <c r="F382"/>
  <c r="E382" s="1"/>
  <c r="H382"/>
  <c r="G382" s="1"/>
  <c r="M382"/>
  <c r="L382" s="1"/>
  <c r="O382"/>
  <c r="N382" s="1"/>
  <c r="D383"/>
  <c r="C383" s="1"/>
  <c r="F383"/>
  <c r="E383" s="1"/>
  <c r="H383"/>
  <c r="G383" s="1"/>
  <c r="M383"/>
  <c r="L383" s="1"/>
  <c r="O383"/>
  <c r="N383" s="1"/>
  <c r="D384"/>
  <c r="C384" s="1"/>
  <c r="F384"/>
  <c r="E384" s="1"/>
  <c r="H384"/>
  <c r="G384" s="1"/>
  <c r="M384"/>
  <c r="L384" s="1"/>
  <c r="O384"/>
  <c r="N384" s="1"/>
  <c r="D385"/>
  <c r="C385" s="1"/>
  <c r="F385"/>
  <c r="E385" s="1"/>
  <c r="H385"/>
  <c r="G385" s="1"/>
  <c r="M385"/>
  <c r="L385" s="1"/>
  <c r="O385"/>
  <c r="N385" s="1"/>
  <c r="D386"/>
  <c r="C386" s="1"/>
  <c r="F386"/>
  <c r="E386" s="1"/>
  <c r="H386"/>
  <c r="G386" s="1"/>
  <c r="M386"/>
  <c r="L386" s="1"/>
  <c r="O386"/>
  <c r="N386" s="1"/>
  <c r="D387"/>
  <c r="C387" s="1"/>
  <c r="F387"/>
  <c r="E387" s="1"/>
  <c r="H387"/>
  <c r="G387" s="1"/>
  <c r="M387"/>
  <c r="L387" s="1"/>
  <c r="O387"/>
  <c r="N387" s="1"/>
  <c r="P387"/>
  <c r="D388"/>
  <c r="C388" s="1"/>
  <c r="F388"/>
  <c r="E388" s="1"/>
  <c r="H388"/>
  <c r="G388" s="1"/>
  <c r="M388"/>
  <c r="L388" s="1"/>
  <c r="O388"/>
  <c r="N388" s="1"/>
  <c r="P388"/>
  <c r="D389"/>
  <c r="C389" s="1"/>
  <c r="F389"/>
  <c r="E389" s="1"/>
  <c r="H389"/>
  <c r="G389" s="1"/>
  <c r="M389"/>
  <c r="L389" s="1"/>
  <c r="O389"/>
  <c r="N389" s="1"/>
  <c r="P389"/>
  <c r="D390"/>
  <c r="C390" s="1"/>
  <c r="F390"/>
  <c r="E390" s="1"/>
  <c r="H390"/>
  <c r="G390" s="1"/>
  <c r="M390"/>
  <c r="L390" s="1"/>
  <c r="O390"/>
  <c r="N390" s="1"/>
  <c r="D391"/>
  <c r="C391" s="1"/>
  <c r="F391"/>
  <c r="E391" s="1"/>
  <c r="H391"/>
  <c r="G391" s="1"/>
  <c r="M391"/>
  <c r="L391" s="1"/>
  <c r="O391"/>
  <c r="N391" s="1"/>
  <c r="Q392"/>
  <c r="P415" s="1"/>
  <c r="D393"/>
  <c r="C393" s="1"/>
  <c r="F393"/>
  <c r="E393" s="1"/>
  <c r="H393"/>
  <c r="G393" s="1"/>
  <c r="Q393"/>
  <c r="D394"/>
  <c r="C394" s="1"/>
  <c r="F394"/>
  <c r="E394" s="1"/>
  <c r="H394"/>
  <c r="G394" s="1"/>
  <c r="Q394"/>
  <c r="P417" s="1"/>
  <c r="D395"/>
  <c r="C395" s="1"/>
  <c r="F395"/>
  <c r="E395" s="1"/>
  <c r="H395"/>
  <c r="G395" s="1"/>
  <c r="M395"/>
  <c r="L395" s="1"/>
  <c r="N395"/>
  <c r="P395"/>
  <c r="Q395"/>
  <c r="P418" s="1"/>
  <c r="D396"/>
  <c r="C396" s="1"/>
  <c r="F396"/>
  <c r="E396" s="1"/>
  <c r="H396"/>
  <c r="G396" s="1"/>
  <c r="Q396"/>
  <c r="Q397"/>
  <c r="P420" s="1"/>
  <c r="D398"/>
  <c r="C398" s="1"/>
  <c r="F398"/>
  <c r="E398" s="1"/>
  <c r="H398"/>
  <c r="G398" s="1"/>
  <c r="Q398"/>
  <c r="P421" s="1"/>
  <c r="D399"/>
  <c r="C399" s="1"/>
  <c r="F399"/>
  <c r="E399" s="1"/>
  <c r="H399"/>
  <c r="G399" s="1"/>
  <c r="Q399"/>
  <c r="P422" s="1"/>
  <c r="D400"/>
  <c r="C400" s="1"/>
  <c r="F400"/>
  <c r="E400" s="1"/>
  <c r="H400"/>
  <c r="G400" s="1"/>
  <c r="M400"/>
  <c r="L400" s="1"/>
  <c r="N400"/>
  <c r="P400"/>
  <c r="Q400"/>
  <c r="P423" s="1"/>
  <c r="D401"/>
  <c r="C401" s="1"/>
  <c r="F401"/>
  <c r="E401" s="1"/>
  <c r="H401"/>
  <c r="G401" s="1"/>
  <c r="Q402"/>
  <c r="D403"/>
  <c r="C403" s="1"/>
  <c r="F403"/>
  <c r="E403" s="1"/>
  <c r="H403"/>
  <c r="G403" s="1"/>
  <c r="Q403"/>
  <c r="P426" s="1"/>
  <c r="D404"/>
  <c r="C404" s="1"/>
  <c r="F404"/>
  <c r="E404" s="1"/>
  <c r="H404"/>
  <c r="G404" s="1"/>
  <c r="Q404"/>
  <c r="P427" s="1"/>
  <c r="D405"/>
  <c r="C405" s="1"/>
  <c r="F405"/>
  <c r="E405" s="1"/>
  <c r="H405"/>
  <c r="G405" s="1"/>
  <c r="Q405"/>
  <c r="D406"/>
  <c r="C406" s="1"/>
  <c r="F406"/>
  <c r="E406" s="1"/>
  <c r="H406"/>
  <c r="G406" s="1"/>
  <c r="M406"/>
  <c r="L406" s="1"/>
  <c r="N406"/>
  <c r="P406"/>
  <c r="Q406"/>
  <c r="P429" s="1"/>
  <c r="D407"/>
  <c r="C407" s="1"/>
  <c r="F407"/>
  <c r="E407" s="1"/>
  <c r="H407"/>
  <c r="G407" s="1"/>
  <c r="Q407"/>
  <c r="P430" s="1"/>
  <c r="D408"/>
  <c r="C408" s="1"/>
  <c r="F408"/>
  <c r="E408" s="1"/>
  <c r="H408"/>
  <c r="G408" s="1"/>
  <c r="Q408"/>
  <c r="P431" s="1"/>
  <c r="Q409"/>
  <c r="Q410"/>
  <c r="P433" s="1"/>
  <c r="Q411"/>
  <c r="P434" s="1"/>
  <c r="Q412"/>
  <c r="P435" s="1"/>
  <c r="H414"/>
  <c r="G415" s="1"/>
  <c r="Q414"/>
  <c r="P437" s="1"/>
  <c r="D415"/>
  <c r="C415" s="1"/>
  <c r="F415"/>
  <c r="E415" s="1"/>
  <c r="H415"/>
  <c r="G416" s="1"/>
  <c r="M415"/>
  <c r="L415" s="1"/>
  <c r="O415"/>
  <c r="N415" s="1"/>
  <c r="Q415"/>
  <c r="D416"/>
  <c r="C416" s="1"/>
  <c r="F416"/>
  <c r="E416" s="1"/>
  <c r="H416"/>
  <c r="G417" s="1"/>
  <c r="M416"/>
  <c r="L416" s="1"/>
  <c r="O416"/>
  <c r="N416" s="1"/>
  <c r="P416"/>
  <c r="Q416"/>
  <c r="P439" s="1"/>
  <c r="D417"/>
  <c r="C417" s="1"/>
  <c r="F417"/>
  <c r="E417" s="1"/>
  <c r="H417"/>
  <c r="G418" s="1"/>
  <c r="M417"/>
  <c r="L417" s="1"/>
  <c r="O417"/>
  <c r="N417" s="1"/>
  <c r="Q417"/>
  <c r="P440" s="1"/>
  <c r="D418"/>
  <c r="C418" s="1"/>
  <c r="F418"/>
  <c r="E418" s="1"/>
  <c r="H418"/>
  <c r="G419" s="1"/>
  <c r="M418"/>
  <c r="L418" s="1"/>
  <c r="O418"/>
  <c r="N418" s="1"/>
  <c r="Q418"/>
  <c r="D419"/>
  <c r="C419" s="1"/>
  <c r="F419"/>
  <c r="E419" s="1"/>
  <c r="H419"/>
  <c r="G420" s="1"/>
  <c r="M419"/>
  <c r="L419" s="1"/>
  <c r="O419"/>
  <c r="N419" s="1"/>
  <c r="P419"/>
  <c r="Q419"/>
  <c r="P442" s="1"/>
  <c r="D420"/>
  <c r="C420" s="1"/>
  <c r="F420"/>
  <c r="E420" s="1"/>
  <c r="H420"/>
  <c r="G421" s="1"/>
  <c r="M420"/>
  <c r="L420" s="1"/>
  <c r="O420"/>
  <c r="N420" s="1"/>
  <c r="Q420"/>
  <c r="P443" s="1"/>
  <c r="D421"/>
  <c r="C421" s="1"/>
  <c r="F421"/>
  <c r="E421" s="1"/>
  <c r="H421"/>
  <c r="G422" s="1"/>
  <c r="M421"/>
  <c r="L421" s="1"/>
  <c r="O421"/>
  <c r="N421" s="1"/>
  <c r="Q421"/>
  <c r="P444" s="1"/>
  <c r="D422"/>
  <c r="C422" s="1"/>
  <c r="F422"/>
  <c r="E422" s="1"/>
  <c r="H422"/>
  <c r="G423" s="1"/>
  <c r="M422"/>
  <c r="L422" s="1"/>
  <c r="O422"/>
  <c r="N422" s="1"/>
  <c r="Q422"/>
  <c r="P445" s="1"/>
  <c r="D423"/>
  <c r="C423" s="1"/>
  <c r="F423"/>
  <c r="E423" s="1"/>
  <c r="M423"/>
  <c r="L423" s="1"/>
  <c r="O423"/>
  <c r="N423" s="1"/>
  <c r="H424"/>
  <c r="G425" s="1"/>
  <c r="Q424"/>
  <c r="P447" s="1"/>
  <c r="D425"/>
  <c r="C425" s="1"/>
  <c r="F425"/>
  <c r="E425" s="1"/>
  <c r="H425"/>
  <c r="G426" s="1"/>
  <c r="M425"/>
  <c r="L425" s="1"/>
  <c r="O425"/>
  <c r="N425" s="1"/>
  <c r="P425"/>
  <c r="Q425"/>
  <c r="D426"/>
  <c r="C426" s="1"/>
  <c r="F426"/>
  <c r="E426" s="1"/>
  <c r="H426"/>
  <c r="G427" s="1"/>
  <c r="M426"/>
  <c r="L426" s="1"/>
  <c r="O426"/>
  <c r="N426" s="1"/>
  <c r="Q426"/>
  <c r="P449" s="1"/>
  <c r="D427"/>
  <c r="C427" s="1"/>
  <c r="F427"/>
  <c r="E427" s="1"/>
  <c r="H427"/>
  <c r="G428" s="1"/>
  <c r="M427"/>
  <c r="L427" s="1"/>
  <c r="O427"/>
  <c r="N427" s="1"/>
  <c r="Q427"/>
  <c r="P450" s="1"/>
  <c r="D428"/>
  <c r="C428" s="1"/>
  <c r="F428"/>
  <c r="E428" s="1"/>
  <c r="H428"/>
  <c r="G429" s="1"/>
  <c r="M428"/>
  <c r="L428" s="1"/>
  <c r="O428"/>
  <c r="N428" s="1"/>
  <c r="P428"/>
  <c r="Q428"/>
  <c r="P451" s="1"/>
  <c r="D429"/>
  <c r="C429" s="1"/>
  <c r="F429"/>
  <c r="E429" s="1"/>
  <c r="H429"/>
  <c r="G430" s="1"/>
  <c r="M429"/>
  <c r="L429" s="1"/>
  <c r="O429"/>
  <c r="N429" s="1"/>
  <c r="Q429"/>
  <c r="P452" s="1"/>
  <c r="D430"/>
  <c r="C430" s="1"/>
  <c r="F430"/>
  <c r="E430" s="1"/>
  <c r="H430"/>
  <c r="G431" s="1"/>
  <c r="M430"/>
  <c r="L430" s="1"/>
  <c r="O430"/>
  <c r="N430" s="1"/>
  <c r="Q430"/>
  <c r="P453" s="1"/>
  <c r="D431"/>
  <c r="C431" s="1"/>
  <c r="F431"/>
  <c r="E431" s="1"/>
  <c r="H431"/>
  <c r="G432" s="1"/>
  <c r="M431"/>
  <c r="L431" s="1"/>
  <c r="O431"/>
  <c r="N431" s="1"/>
  <c r="Q431"/>
  <c r="P454" s="1"/>
  <c r="D432"/>
  <c r="C432" s="1"/>
  <c r="F432"/>
  <c r="E432" s="1"/>
  <c r="H432"/>
  <c r="G433" s="1"/>
  <c r="M432"/>
  <c r="L432" s="1"/>
  <c r="O432"/>
  <c r="N432" s="1"/>
  <c r="P432"/>
  <c r="Q432"/>
  <c r="D433"/>
  <c r="C433" s="1"/>
  <c r="F433"/>
  <c r="E433" s="1"/>
  <c r="H433"/>
  <c r="G434" s="1"/>
  <c r="M433"/>
  <c r="L433" s="1"/>
  <c r="O433"/>
  <c r="N433" s="1"/>
  <c r="D434"/>
  <c r="C434" s="1"/>
  <c r="F434"/>
  <c r="E434" s="1"/>
  <c r="H434"/>
  <c r="G435" s="1"/>
  <c r="M434"/>
  <c r="L434" s="1"/>
  <c r="O434"/>
  <c r="N434" s="1"/>
  <c r="D435"/>
  <c r="C435" s="1"/>
  <c r="F435"/>
  <c r="E435" s="1"/>
  <c r="M435"/>
  <c r="L435" s="1"/>
  <c r="O435"/>
  <c r="N435" s="1"/>
  <c r="Q435"/>
  <c r="H436"/>
  <c r="G437" s="1"/>
  <c r="Q436"/>
  <c r="P460" s="1"/>
  <c r="D437"/>
  <c r="C437" s="1"/>
  <c r="F437"/>
  <c r="E437" s="1"/>
  <c r="H437"/>
  <c r="G438" s="1"/>
  <c r="M437"/>
  <c r="L437" s="1"/>
  <c r="O437"/>
  <c r="N437" s="1"/>
  <c r="Q437"/>
  <c r="P461" s="1"/>
  <c r="D438"/>
  <c r="C438" s="1"/>
  <c r="F438"/>
  <c r="E438" s="1"/>
  <c r="H438"/>
  <c r="G439" s="1"/>
  <c r="M438"/>
  <c r="L438" s="1"/>
  <c r="O438"/>
  <c r="N438" s="1"/>
  <c r="P438"/>
  <c r="Q438"/>
  <c r="P462" s="1"/>
  <c r="D439"/>
  <c r="C439" s="1"/>
  <c r="F439"/>
  <c r="E439" s="1"/>
  <c r="H439"/>
  <c r="G440" s="1"/>
  <c r="M439"/>
  <c r="L439" s="1"/>
  <c r="O439"/>
  <c r="N439" s="1"/>
  <c r="Q439"/>
  <c r="P463" s="1"/>
  <c r="D440"/>
  <c r="C440" s="1"/>
  <c r="F440"/>
  <c r="E440" s="1"/>
  <c r="H440"/>
  <c r="G441" s="1"/>
  <c r="M440"/>
  <c r="L440" s="1"/>
  <c r="O440"/>
  <c r="N440" s="1"/>
  <c r="D441"/>
  <c r="C441" s="1"/>
  <c r="F441"/>
  <c r="E441" s="1"/>
  <c r="H441"/>
  <c r="G442" s="1"/>
  <c r="M441"/>
  <c r="L441" s="1"/>
  <c r="O441"/>
  <c r="N441" s="1"/>
  <c r="P441"/>
  <c r="Q441"/>
  <c r="P466" s="1"/>
  <c r="D442"/>
  <c r="C442" s="1"/>
  <c r="F442"/>
  <c r="E442" s="1"/>
  <c r="H442"/>
  <c r="G443" s="1"/>
  <c r="M442"/>
  <c r="L442" s="1"/>
  <c r="O442"/>
  <c r="N442" s="1"/>
  <c r="Q442"/>
  <c r="P467" s="1"/>
  <c r="D443"/>
  <c r="C443" s="1"/>
  <c r="F443"/>
  <c r="E443" s="1"/>
  <c r="H443"/>
  <c r="G444" s="1"/>
  <c r="M443"/>
  <c r="L443" s="1"/>
  <c r="O443"/>
  <c r="N443" s="1"/>
  <c r="Q443"/>
  <c r="P468" s="1"/>
  <c r="D444"/>
  <c r="C444" s="1"/>
  <c r="F444"/>
  <c r="E444" s="1"/>
  <c r="H444"/>
  <c r="M444"/>
  <c r="L444" s="1"/>
  <c r="O444"/>
  <c r="N444" s="1"/>
  <c r="D445"/>
  <c r="C445" s="1"/>
  <c r="F445"/>
  <c r="E445" s="1"/>
  <c r="G445"/>
  <c r="M445"/>
  <c r="L445" s="1"/>
  <c r="O445"/>
  <c r="N445" s="1"/>
  <c r="H446"/>
  <c r="G447" s="1"/>
  <c r="D447"/>
  <c r="C447" s="1"/>
  <c r="F447"/>
  <c r="E447" s="1"/>
  <c r="H447"/>
  <c r="G448" s="1"/>
  <c r="M447"/>
  <c r="L447" s="1"/>
  <c r="O447"/>
  <c r="N447" s="1"/>
  <c r="D448"/>
  <c r="C448" s="1"/>
  <c r="F448"/>
  <c r="E448" s="1"/>
  <c r="H448"/>
  <c r="G449" s="1"/>
  <c r="M448"/>
  <c r="L448" s="1"/>
  <c r="O448"/>
  <c r="N448" s="1"/>
  <c r="P448"/>
  <c r="D449"/>
  <c r="C449" s="1"/>
  <c r="F449"/>
  <c r="E449" s="1"/>
  <c r="H449"/>
  <c r="G450" s="1"/>
  <c r="M449"/>
  <c r="L449" s="1"/>
  <c r="O449"/>
  <c r="N449" s="1"/>
  <c r="D450"/>
  <c r="C450" s="1"/>
  <c r="F450"/>
  <c r="E450" s="1"/>
  <c r="H450"/>
  <c r="G451" s="1"/>
  <c r="M450"/>
  <c r="L450" s="1"/>
  <c r="O450"/>
  <c r="N450" s="1"/>
  <c r="D451"/>
  <c r="C451" s="1"/>
  <c r="F451"/>
  <c r="E451" s="1"/>
  <c r="H451"/>
  <c r="G452" s="1"/>
  <c r="M451"/>
  <c r="L451" s="1"/>
  <c r="O451"/>
  <c r="N451" s="1"/>
  <c r="D452"/>
  <c r="C452" s="1"/>
  <c r="F452"/>
  <c r="E452" s="1"/>
  <c r="H452"/>
  <c r="G453" s="1"/>
  <c r="M452"/>
  <c r="L452" s="1"/>
  <c r="O452"/>
  <c r="N452" s="1"/>
  <c r="D453"/>
  <c r="C453" s="1"/>
  <c r="F453"/>
  <c r="E453" s="1"/>
  <c r="H453"/>
  <c r="G454" s="1"/>
  <c r="M453"/>
  <c r="L453" s="1"/>
  <c r="O453"/>
  <c r="N453" s="1"/>
  <c r="D454"/>
  <c r="C454" s="1"/>
  <c r="F454"/>
  <c r="E454" s="1"/>
  <c r="H454"/>
  <c r="G455" s="1"/>
  <c r="M454"/>
  <c r="L454" s="1"/>
  <c r="O454"/>
  <c r="N454" s="1"/>
  <c r="D455"/>
  <c r="C455" s="1"/>
  <c r="F455"/>
  <c r="E455" s="1"/>
  <c r="M455"/>
  <c r="L455" s="1"/>
  <c r="O455"/>
  <c r="N455" s="1"/>
  <c r="P455"/>
  <c r="H456"/>
  <c r="G458" s="1"/>
  <c r="H457"/>
  <c r="G459" s="1"/>
  <c r="D458"/>
  <c r="C458" s="1"/>
  <c r="F458"/>
  <c r="E458" s="1"/>
  <c r="H458"/>
  <c r="G460" s="1"/>
  <c r="D459"/>
  <c r="C459" s="1"/>
  <c r="F459"/>
  <c r="E459" s="1"/>
  <c r="H459"/>
  <c r="G461" s="1"/>
  <c r="M459"/>
  <c r="L459" s="1"/>
  <c r="O459"/>
  <c r="N459" s="1"/>
  <c r="P459"/>
  <c r="D460"/>
  <c r="C460" s="1"/>
  <c r="F460"/>
  <c r="E460" s="1"/>
  <c r="H460"/>
  <c r="G462" s="1"/>
  <c r="M460"/>
  <c r="L460" s="1"/>
  <c r="O460"/>
  <c r="N460" s="1"/>
  <c r="D461"/>
  <c r="C461" s="1"/>
  <c r="F461"/>
  <c r="E461" s="1"/>
  <c r="H461"/>
  <c r="G463" s="1"/>
  <c r="M461"/>
  <c r="L461" s="1"/>
  <c r="O461"/>
  <c r="N461" s="1"/>
  <c r="D462"/>
  <c r="C462" s="1"/>
  <c r="F462"/>
  <c r="E462" s="1"/>
  <c r="H462"/>
  <c r="G464" s="1"/>
  <c r="M462"/>
  <c r="L462" s="1"/>
  <c r="O462"/>
  <c r="N462" s="1"/>
  <c r="D463"/>
  <c r="C463" s="1"/>
  <c r="F463"/>
  <c r="E463" s="1"/>
  <c r="H463"/>
  <c r="G465" s="1"/>
  <c r="M463"/>
  <c r="L463" s="1"/>
  <c r="O463"/>
  <c r="N463" s="1"/>
  <c r="D464"/>
  <c r="C464" s="1"/>
  <c r="F464"/>
  <c r="E464" s="1"/>
  <c r="H464"/>
  <c r="G466" s="1"/>
  <c r="D465"/>
  <c r="C465" s="1"/>
  <c r="F465"/>
  <c r="E465" s="1"/>
  <c r="H465"/>
  <c r="G467" s="1"/>
  <c r="D466"/>
  <c r="C466" s="1"/>
  <c r="F466"/>
  <c r="E466" s="1"/>
  <c r="H466"/>
  <c r="G468" s="1"/>
  <c r="M466"/>
  <c r="L466" s="1"/>
  <c r="O466"/>
  <c r="N466" s="1"/>
  <c r="D467"/>
  <c r="C467" s="1"/>
  <c r="F467"/>
  <c r="E467" s="1"/>
  <c r="H467"/>
  <c r="G469" s="1"/>
  <c r="M467"/>
  <c r="L467" s="1"/>
  <c r="O467"/>
  <c r="N467" s="1"/>
  <c r="D468"/>
  <c r="C468" s="1"/>
  <c r="F468"/>
  <c r="E468" s="1"/>
  <c r="M468"/>
  <c r="L468" s="1"/>
  <c r="O468"/>
  <c r="N468" s="1"/>
  <c r="D469"/>
  <c r="C469" s="1"/>
  <c r="F469"/>
  <c r="E469" s="1"/>
  <c r="P88" i="1"/>
  <c r="G84"/>
  <c r="G83"/>
  <c r="E83"/>
  <c r="O298"/>
  <c r="N298" s="1"/>
  <c r="F241"/>
  <c r="E241" s="1"/>
  <c r="N389"/>
  <c r="N388"/>
  <c r="P239" l="1"/>
  <c r="P231"/>
  <c r="P214"/>
  <c r="P268"/>
  <c r="P259"/>
  <c r="P263"/>
  <c r="P255"/>
  <c r="P237"/>
  <c r="P212"/>
  <c r="P208"/>
  <c r="P234"/>
  <c r="P229"/>
  <c r="P218"/>
  <c r="P230"/>
  <c r="P215"/>
  <c r="P264"/>
  <c r="P226"/>
  <c r="P211"/>
  <c r="P240"/>
  <c r="P236"/>
  <c r="P232"/>
  <c r="P228"/>
  <c r="P224"/>
  <c r="P220"/>
  <c r="P265"/>
  <c r="P238"/>
  <c r="P222"/>
  <c r="P213"/>
  <c r="P207"/>
  <c r="P266"/>
  <c r="P275"/>
  <c r="P262"/>
  <c r="P257"/>
  <c r="P248"/>
  <c r="P260"/>
  <c r="P256"/>
  <c r="P252"/>
  <c r="P269"/>
  <c r="P270"/>
  <c r="P254"/>
  <c r="P246"/>
  <c r="H7" i="3"/>
  <c r="G7" s="1"/>
  <c r="D7"/>
  <c r="C7" s="1"/>
  <c r="M138" i="1"/>
  <c r="O138"/>
  <c r="N138" s="1"/>
</calcChain>
</file>

<file path=xl/comments1.xml><?xml version="1.0" encoding="utf-8"?>
<comments xmlns="http://schemas.openxmlformats.org/spreadsheetml/2006/main">
  <authors>
    <author>Бухгалтер</author>
  </authors>
  <commentList>
    <comment ref="L489" authorId="0">
      <text>
        <r>
          <rPr>
            <b/>
            <sz val="8"/>
            <color indexed="81"/>
            <rFont val="Tahoma"/>
            <family val="2"/>
            <charset val="204"/>
          </rPr>
          <t>Бухгалт</t>
        </r>
      </text>
    </comment>
  </commentList>
</comments>
</file>

<file path=xl/sharedStrings.xml><?xml version="1.0" encoding="utf-8"?>
<sst xmlns="http://schemas.openxmlformats.org/spreadsheetml/2006/main" count="2507" uniqueCount="1313">
  <si>
    <t>Отвертка для хомутов</t>
  </si>
  <si>
    <t>Отвертка гибкая / торцевой ключ на 7 мм</t>
  </si>
  <si>
    <t>Оборудование</t>
  </si>
  <si>
    <t>Стенд АБА 22*62 с хомутами</t>
  </si>
  <si>
    <t>Лента 12*0,8 (25м/рул) прямая</t>
  </si>
  <si>
    <t>Лента 19*0,8 (25м/рул) прямая</t>
  </si>
  <si>
    <t>Лента 25*0,8 (25м/рул) прямая</t>
  </si>
  <si>
    <t>Лента 12*0,8 (25м/рул) волнист</t>
  </si>
  <si>
    <t>Лента 17*0,8 (25м/рул) волнист</t>
  </si>
  <si>
    <t>Лента 20*0,8 (25м/рул) волнист</t>
  </si>
  <si>
    <t>Лента 26*0,8 (25м/рул) волнист</t>
  </si>
  <si>
    <t>АВА Kit лента 9мм, 25m</t>
  </si>
  <si>
    <t>АВА Kit лента 12мм, 25m</t>
  </si>
  <si>
    <t>Замок 9мм, 50шт.</t>
  </si>
  <si>
    <t>Замок 12мм, 25шт.</t>
  </si>
  <si>
    <t>Хомутная лента</t>
  </si>
  <si>
    <t>Хомут проволочный W1</t>
  </si>
  <si>
    <t>Стенд с набором кабельных стяжек бел. и черн.</t>
  </si>
  <si>
    <t>Хомут для противопожарной системы</t>
  </si>
  <si>
    <t>Хомут ушной</t>
  </si>
  <si>
    <t>Силовой хомут двухболтовый</t>
  </si>
  <si>
    <t xml:space="preserve">Дюбель полипропилен 10*50 мм </t>
  </si>
  <si>
    <t>Дюбель полипропилен 12*60 мм</t>
  </si>
  <si>
    <t>Болт шестигранник M8 x 80</t>
  </si>
  <si>
    <t>Болт шестигранник M8 x 100</t>
  </si>
  <si>
    <t>Болт шестигранник M10 x 80</t>
  </si>
  <si>
    <t>Болт шестигранник M10x100</t>
  </si>
  <si>
    <t>Камлок на резьбе 38 мм</t>
  </si>
  <si>
    <t>Камлок на резьбе 50 мм</t>
  </si>
  <si>
    <t>Камлок на резьбе 63 мм</t>
  </si>
  <si>
    <t>Ремонтная вставка  20 мм</t>
  </si>
  <si>
    <t>Ремонтная вставка  25 мм</t>
  </si>
  <si>
    <t>Ремонтная вставка  38 мм</t>
  </si>
  <si>
    <t>Ремонтная вставка  50 мм</t>
  </si>
  <si>
    <t>Ремонтная вставка  63 мм</t>
  </si>
  <si>
    <t>Ремонтная вставка  75 мм</t>
  </si>
  <si>
    <t>Ремонтная вставка 100 мм</t>
  </si>
  <si>
    <t>Скоба металлическая двухлапковая</t>
  </si>
  <si>
    <t>Скоба металлическая однолапковая</t>
  </si>
  <si>
    <t xml:space="preserve">Хомут Мини </t>
  </si>
  <si>
    <t>Вставки</t>
  </si>
  <si>
    <t>Тип соединения</t>
  </si>
  <si>
    <t>Код</t>
  </si>
  <si>
    <t>621(A)</t>
  </si>
  <si>
    <t>625 ( D)</t>
  </si>
  <si>
    <t>3/4"      (20 мм)</t>
  </si>
  <si>
    <t>075</t>
  </si>
  <si>
    <t>1 1/4"     (32мм)</t>
  </si>
  <si>
    <t>125</t>
  </si>
  <si>
    <t>1-1/2"      (38 мм)</t>
  </si>
  <si>
    <t>2"      (50 мм)</t>
  </si>
  <si>
    <t>2-1/2"      (63 мм)</t>
  </si>
  <si>
    <t>3"      (75 мм)</t>
  </si>
  <si>
    <t>4"    (100 мм)</t>
  </si>
  <si>
    <t>622 ( C )</t>
  </si>
  <si>
    <t>626 ( E )</t>
  </si>
  <si>
    <t>5"    (125 мм)</t>
  </si>
  <si>
    <t>500</t>
  </si>
  <si>
    <t>6"    (150 мм)</t>
  </si>
  <si>
    <t>600</t>
  </si>
  <si>
    <t>623 ( B )</t>
  </si>
  <si>
    <t>627 ( F )</t>
  </si>
  <si>
    <t>400</t>
  </si>
  <si>
    <t>624 ( DC )</t>
  </si>
  <si>
    <t>628 ( DP )</t>
  </si>
  <si>
    <t>Камлок на резьбе 75 мм</t>
  </si>
  <si>
    <t>Камлок на резьбе 100 мм</t>
  </si>
  <si>
    <t>Соединитель Bauer тип F 4" (100мм)</t>
  </si>
  <si>
    <t>Соединитель Bauer тип F 2" (50мм)</t>
  </si>
  <si>
    <t>Соединитель Bauer тип F 3" (75мм)</t>
  </si>
  <si>
    <t xml:space="preserve"> 50 мм ( 2" )   Комплект Е + С + BL </t>
  </si>
  <si>
    <t xml:space="preserve"> 75 мм ( 3" )   Комплект Е + С + BL </t>
  </si>
  <si>
    <t>100 мм ( 4" )   Комплект Е + С + BL</t>
  </si>
  <si>
    <t xml:space="preserve">150 мм ( 6" )   Комплект Е + С + BL </t>
  </si>
  <si>
    <t xml:space="preserve">200 мм ( 8" )   Комплект E + C + BL </t>
  </si>
  <si>
    <t>Силовой спиральный</t>
  </si>
  <si>
    <t>Набор хомутов Норма+стенд</t>
  </si>
  <si>
    <t>1"      (25 мм)</t>
  </si>
  <si>
    <t xml:space="preserve">  1/2"     (13 мм)  </t>
  </si>
  <si>
    <t xml:space="preserve">  1/2"        (13 мм)  </t>
  </si>
  <si>
    <t>Скоба металлическая двухкомпонентная</t>
  </si>
  <si>
    <t>Хомут спиральный 40-48 мм 1 1/2"</t>
  </si>
  <si>
    <t>Хомут спиральный 52-67 мм 2"</t>
  </si>
  <si>
    <t>Хомут спиральный 67-75 мм 2 1/2"</t>
  </si>
  <si>
    <t>Хомут спиральный 77-89 мм 3"</t>
  </si>
  <si>
    <t>Хомут спиральный 102-116 мм 4"</t>
  </si>
  <si>
    <t>Хомут спиральный 127-142 мм 5"</t>
  </si>
  <si>
    <t>Хомут спиральный 152-170 мм 6"</t>
  </si>
  <si>
    <t>Шпилька сантехническая М 8х1000</t>
  </si>
  <si>
    <t>Шпилька сантехническая М 10х1000</t>
  </si>
  <si>
    <t>Анкер забивной М8</t>
  </si>
  <si>
    <t>Анкер забивной М10</t>
  </si>
  <si>
    <t>Хомут вентиляционный с резинкой</t>
  </si>
  <si>
    <t>Силовой хомут нержавейка</t>
  </si>
  <si>
    <t xml:space="preserve">   1/2"      (13 мм)</t>
  </si>
  <si>
    <t>Держатель с защелкой 16</t>
  </si>
  <si>
    <t>Держатель с защелкой 20</t>
  </si>
  <si>
    <t>Держатель с защелкой 25</t>
  </si>
  <si>
    <t>Держатель с защелкой 32</t>
  </si>
  <si>
    <t>Держатель с защелкой 40</t>
  </si>
  <si>
    <t>Держатель с защелкой 50</t>
  </si>
  <si>
    <t>Держатель с хомутом 16</t>
  </si>
  <si>
    <t>Держатель с хомутом 20</t>
  </si>
  <si>
    <t>Держатель с хомутом 25</t>
  </si>
  <si>
    <t>Держатель с хомутом 32</t>
  </si>
  <si>
    <t>Держ. с защ. 16 и дюб. в компл.с винтом</t>
  </si>
  <si>
    <t>Держ. с защ. 20 и дюб. в компл.с винтом</t>
  </si>
  <si>
    <t>Держ. с защ. 25 и дюб. в компл.с винтом</t>
  </si>
  <si>
    <t>Держ. с защ. 32 и дюб. в компл.с винтом</t>
  </si>
  <si>
    <t>Крепеж для пластмасовых труб</t>
  </si>
  <si>
    <t xml:space="preserve">Хомут пластиковый SapiSelco Нейлон  </t>
  </si>
  <si>
    <t xml:space="preserve">Хомут Микро </t>
  </si>
  <si>
    <t>Хомут NORMA широкие W1</t>
  </si>
  <si>
    <t>Хомут NORMA  W2</t>
  </si>
  <si>
    <t>Хомут АБА широкие W1</t>
  </si>
  <si>
    <t>Хомут NORMA  W1</t>
  </si>
  <si>
    <t>Хомут АБА  W1</t>
  </si>
  <si>
    <t>Хомут Рубер</t>
  </si>
  <si>
    <t xml:space="preserve">Хомуты силовые Робуст W1 </t>
  </si>
  <si>
    <t>Хомуты силовые GBS  W1</t>
  </si>
  <si>
    <t>Хомуты силовые GBS  W2</t>
  </si>
  <si>
    <t>Вентиляционный   71мм (М8)</t>
  </si>
  <si>
    <t>Вентиляционный   80 мм (М8)</t>
  </si>
  <si>
    <t>Вентиляционный   90 мм (М8)</t>
  </si>
  <si>
    <t>Вентиляционный   100 мм (М8)</t>
  </si>
  <si>
    <t>Вентиляционный   112 мм (М8)</t>
  </si>
  <si>
    <t>Вентиляционный   125 мм (М8)</t>
  </si>
  <si>
    <t>Вентиляционный   140 мм (М8)</t>
  </si>
  <si>
    <t>Вентиляционный   150 мм (М8)</t>
  </si>
  <si>
    <t>Вентиляционный   160 мм (М8)</t>
  </si>
  <si>
    <t>Вентиляционный   180 мм (М8)</t>
  </si>
  <si>
    <t>Вентиляционный   200 мм (М8)</t>
  </si>
  <si>
    <t>Вентиляционный   224 мм (М8)</t>
  </si>
  <si>
    <t>Вентиляционный   250 мм (М8)</t>
  </si>
  <si>
    <t>Вентиляционный   280 мм (М8)</t>
  </si>
  <si>
    <t>Вентиляционный   300 мм (М8)</t>
  </si>
  <si>
    <t>Вентиляционный   315 мм (М8)</t>
  </si>
  <si>
    <t>Вентиляционный   355 мм (М8)</t>
  </si>
  <si>
    <t>Вентиляционный   400 мм (М8)</t>
  </si>
  <si>
    <t>Вентиляционный   450 мм (М10)</t>
  </si>
  <si>
    <t>Вентиляционный   500 мм (М10)</t>
  </si>
  <si>
    <t>Вентиляционный   560 мм (М10)</t>
  </si>
  <si>
    <t>Вентиляционный   600 мм (М10)</t>
  </si>
  <si>
    <t>Вентиляционный   630 мм (М10)</t>
  </si>
  <si>
    <t>Вентиляционный   710 мм (М10)</t>
  </si>
  <si>
    <t>Вентиляционный   800 мм (М10)</t>
  </si>
  <si>
    <t>Вентиляционный   900 мм (М10)</t>
  </si>
  <si>
    <t>Вентиляционный   1000 мм (М10)</t>
  </si>
  <si>
    <t>Вентиляционный   1120 мм (М10)</t>
  </si>
  <si>
    <t>Вентиляционный   1250 мм (М10)</t>
  </si>
  <si>
    <t xml:space="preserve">  сплинклерный 1/2" (21.3мм) М8</t>
  </si>
  <si>
    <t xml:space="preserve">  сплинклерный 3/4" (26.9мм) М8</t>
  </si>
  <si>
    <t xml:space="preserve">  сплинклерный 1" (33.7мм) М8</t>
  </si>
  <si>
    <t xml:space="preserve">  сплинклерный 1 1/4" (42.4мм) М8</t>
  </si>
  <si>
    <t xml:space="preserve">  сплинклерный 1 1/2" (48.3мм) М8</t>
  </si>
  <si>
    <t xml:space="preserve">  сплинклерный 2" (60.3мм) М8</t>
  </si>
  <si>
    <t xml:space="preserve">  сплинклерный 2 1/2" (76.1) М10</t>
  </si>
  <si>
    <t xml:space="preserve">  сплинклерный 3" (88.9мм) М10</t>
  </si>
  <si>
    <t xml:space="preserve">  сплинклерный (108мм) М10</t>
  </si>
  <si>
    <t xml:space="preserve">  сплинклерный 4" (114мм) М10</t>
  </si>
  <si>
    <t xml:space="preserve">  сплинклерный (133мм) М12</t>
  </si>
  <si>
    <t xml:space="preserve">  сплинклерный 5" (139.7мм) М12</t>
  </si>
  <si>
    <t xml:space="preserve">  сплинклерный (159мм) М12</t>
  </si>
  <si>
    <t xml:space="preserve">  сплинклерный 6" (168.3мм) М12</t>
  </si>
  <si>
    <t xml:space="preserve">  сплинклерный 8"</t>
  </si>
  <si>
    <t xml:space="preserve">  сплинклерный 10"</t>
  </si>
  <si>
    <t xml:space="preserve">  двухкомпонентная 10 – 11  (100 шт)</t>
  </si>
  <si>
    <t xml:space="preserve">  двухкомпонентная 12 – 13  (100 шт)</t>
  </si>
  <si>
    <t xml:space="preserve">  двухкомпонентная 14 – 15  (100 шт)</t>
  </si>
  <si>
    <t xml:space="preserve">  двухкомпонентная 16 – 17  (100 шт)</t>
  </si>
  <si>
    <t xml:space="preserve">  двухкомпонентная 18 - 19  (100 шт)</t>
  </si>
  <si>
    <t xml:space="preserve">  двухкомпонентная 19 – 20  (100 шт)</t>
  </si>
  <si>
    <t xml:space="preserve">  двухкомпонентная 22 – 23  (100 шт)</t>
  </si>
  <si>
    <t xml:space="preserve">  двухкомпонентная 25 - 26  (100 шт)</t>
  </si>
  <si>
    <t xml:space="preserve">  двухкомпонентная 28 - 29  (100 шт)</t>
  </si>
  <si>
    <t xml:space="preserve">  двухкомпонентная 31 – 32  (100 шт)</t>
  </si>
  <si>
    <t xml:space="preserve">  двухкомпонентная 38 – 40  (50 шт)</t>
  </si>
  <si>
    <t xml:space="preserve">  двухкомпонентная 48 – 50 (50 шт)</t>
  </si>
  <si>
    <t>Камлоки Алюминевые</t>
  </si>
  <si>
    <t>Хомут ТОРК W1</t>
  </si>
  <si>
    <t>Хомут Либро МХ W2</t>
  </si>
  <si>
    <t>Дюбели и анкера</t>
  </si>
  <si>
    <t>Винт-шуруп</t>
  </si>
  <si>
    <r>
      <t xml:space="preserve">Монтажная лента </t>
    </r>
    <r>
      <rPr>
        <sz val="13"/>
        <rFont val="Arial Cyr"/>
        <charset val="204"/>
      </rPr>
      <t xml:space="preserve"> </t>
    </r>
    <r>
      <rPr>
        <i/>
        <sz val="13"/>
        <rFont val="Arial Cyr"/>
        <charset val="204"/>
      </rPr>
      <t>(уп. 1рулон 25м)</t>
    </r>
  </si>
  <si>
    <t>Гибкая стяжка 2,5х75мм, бесцвет. (5000/100)</t>
  </si>
  <si>
    <t>Гибкая стяжка 2,5х100мм, бесцвет. (5000/100)</t>
  </si>
  <si>
    <t>Гибкая стяжка 2,5х135мм, бесцвет. (5000/100)</t>
  </si>
  <si>
    <t>Гибкая стяжка 2,5х160мм, бесцвет. (5000/100)</t>
  </si>
  <si>
    <t>Гибкая стяжка 2,5х200мм, бесцвет. (5000/100)</t>
  </si>
  <si>
    <t>Гибкая стяжка 3,5х140мм, бесцвет. (5000/100)</t>
  </si>
  <si>
    <t>Гибкая стяжка 3,5х200мм, бесцвет. (5000/100)</t>
  </si>
  <si>
    <t>Гибкая стяжка 3,5х225мм, бесцвет. (5000/100)</t>
  </si>
  <si>
    <t>Гибкая стяжка 3,5х280мм, бесцвет. (5000/100)</t>
  </si>
  <si>
    <t>Гибкая стяжка 4,5х140мм, бесцвет. (5000/100)</t>
  </si>
  <si>
    <t>Гибкая стяжка 4,5х160мм, бесцвет. (5000/100)</t>
  </si>
  <si>
    <t>Гибкая стяжка 4,5х180мм, бесцвет. (5000/100)</t>
  </si>
  <si>
    <t>Гибкая стяжка 4,5х200мм, бесцвет. (5000/100)</t>
  </si>
  <si>
    <t>Гибкая стяжка 4,5х250мм, бесцвет. (5000/100)</t>
  </si>
  <si>
    <t>Гибкая стяжка 4,5х280мм, бесцвет. (5000/100)</t>
  </si>
  <si>
    <t>Гибкая стяжка 4,5х360мм, бесцвет. (4000/100)</t>
  </si>
  <si>
    <t>Гибкая стяжка 4,5х430мм, бесцвет. (2500/100)</t>
  </si>
  <si>
    <t>Гибкая стяжка 6х360мм, бесцвет. (1500/100)</t>
  </si>
  <si>
    <t>Гибкая стяжка 7,5*180мм, бесцвет (2500/100)</t>
  </si>
  <si>
    <t>Гибкая стяжка 7,5*240мм, бесцвет (2000/100)</t>
  </si>
  <si>
    <t>Гибкая стяжка 7,5*280мм, бесцвет (2000/100)</t>
  </si>
  <si>
    <t>Гибкая стяжка 7,5*320мм, бесцвет (1500/100)</t>
  </si>
  <si>
    <t>Гибкая стяжка 7,5*360мм, бесцвет (1500/100)</t>
  </si>
  <si>
    <t>Гибкая стяжка 7,5х450мм, бесцвет. (1500/100)</t>
  </si>
  <si>
    <t>Гибкая стяжка 7,5х500мм, бесцвет. (1500/100)</t>
  </si>
  <si>
    <t>Гибкая стяжка 7,5х540мм, бесцвет. (1500/100)</t>
  </si>
  <si>
    <t>Гибкая стяжка 7,5х750мм, бесцвет. (700/100)</t>
  </si>
  <si>
    <t>Гибкая стяжка 9х430мм, бесцвет. (1000/100)</t>
  </si>
  <si>
    <t>Гибкая стяжка 9х550мм, бесцвет. (1000/100)</t>
  </si>
  <si>
    <t>Гибкая стяжка 9х780мм, бесцвет. (500/50)</t>
  </si>
  <si>
    <t>Гибкая стяжка 9х920мм, бесцвет. (500/50)</t>
  </si>
  <si>
    <t>Гибкая стяжка 9х1220мм, бесцвет. (500/50)</t>
  </si>
  <si>
    <t>Гибкая стяжка 12,5х250мм, бесцвет. (1000/50)</t>
  </si>
  <si>
    <t>Гибкая стяжка 12,5х500мм, бесцвет. (500/50)</t>
  </si>
  <si>
    <t>Гибкая стяжка 12,5х750мм, бесцвет. (500/50)</t>
  </si>
  <si>
    <t>Гибкая стяжка 12,5х1000мм, бесцвет. (560/50)</t>
  </si>
  <si>
    <t>Хомут Либро МХ 10-16 (1500/100)</t>
  </si>
  <si>
    <t>Хомут Либро МХ 12-20 (1250/100)</t>
  </si>
  <si>
    <t>Хомут Либро МХ 16-25 (1000/100)</t>
  </si>
  <si>
    <t>Хомут Либро МХ 20-32 (1000/100)</t>
  </si>
  <si>
    <t>Хомут Либро МХ 25-40 (600/100)</t>
  </si>
  <si>
    <t>Хомут Либро МХ 30-45 (600/50)</t>
  </si>
  <si>
    <t>Хомут Либро МХ 32-50 (500/50)</t>
  </si>
  <si>
    <t>Хомут Либро МХ 40-60 (300/50)</t>
  </si>
  <si>
    <t>Хомут Либро МХ 50-70 (360/50)</t>
  </si>
  <si>
    <t>Хомут Либро МХ 60-80 (350/50)</t>
  </si>
  <si>
    <t>Хомут Либро МХ 70-90 (300/50)</t>
  </si>
  <si>
    <t>Хомут Либро МХ 80-100 (200/50)</t>
  </si>
  <si>
    <t>Хомут Либро МХ 90-110 (200/50)</t>
  </si>
  <si>
    <t>Хомут Либро МХ 100-120 (175/50)</t>
  </si>
  <si>
    <t>Хомут Либро МХ 110-130 (150/50)</t>
  </si>
  <si>
    <t>Хомут Либро МХ 120-140 (100/50)</t>
  </si>
  <si>
    <t>Хомут Либро МХ 130-150 (100/50)</t>
  </si>
  <si>
    <t>Хомут Либро МХ 140-160 (100/50)</t>
  </si>
  <si>
    <t>Хомут TORK 8 - 12 (1000/50)</t>
  </si>
  <si>
    <t>Хомут TORK 10 - 16 (1000/50)</t>
  </si>
  <si>
    <t>Хомут TORK 12 - 20 (1000/50)</t>
  </si>
  <si>
    <t>Хомут TORK 16 - 25 (1000/50)</t>
  </si>
  <si>
    <t>Хомут TORK 19 - 26 (1000/50)</t>
  </si>
  <si>
    <t>Хомут TORK 20 - 32 (1000/50)</t>
  </si>
  <si>
    <t>Хомут TORK 23 - 35 (800/50)</t>
  </si>
  <si>
    <t>Хомут TORK 25 - 40 (700/50)</t>
  </si>
  <si>
    <t>Хомут TORK 28 - 48 (600/50)</t>
  </si>
  <si>
    <t>Хомут TORK 30 - 45 (600/50)</t>
  </si>
  <si>
    <t>Хомут TORK 32 - 50 (600/50)</t>
  </si>
  <si>
    <t>Хомут TORK 40 - 60 (400/50)</t>
  </si>
  <si>
    <t>Хомут TORK 50 - 70 (400/50)</t>
  </si>
  <si>
    <t>Хомут TORK 60 - 80 (300/50)</t>
  </si>
  <si>
    <t>Хомут TORK 70 - 90 (100/50)</t>
  </si>
  <si>
    <t>Хомут TORK 80 - 100 (100/50)</t>
  </si>
  <si>
    <t>Хомут TORK 90 - 110 (100/50)</t>
  </si>
  <si>
    <t>Хомут TORK 100 - 120 (50/50)</t>
  </si>
  <si>
    <t>Хомут TORK 110 - 130 (50/50)</t>
  </si>
  <si>
    <t>Хомут TORK 120 - 140 (50/50)</t>
  </si>
  <si>
    <t>Хомут TORK 130 - 150 (50/50)</t>
  </si>
  <si>
    <t>Хомут TORK 140 - 160 (50/50)</t>
  </si>
  <si>
    <t>Хомут TORK 150 - 170 (50/50)</t>
  </si>
  <si>
    <t>Хомут TORK 160 - 180 (50/50)</t>
  </si>
  <si>
    <t>Хомут TORK 170 - 190 (40/40)</t>
  </si>
  <si>
    <t>Хомут TORK 180 - 200 (25/25)</t>
  </si>
  <si>
    <t>Хомут TORK 190 - 210 (25/25)</t>
  </si>
  <si>
    <t>Хомут TORK 200 - 220 (25/25)</t>
  </si>
  <si>
    <t>Хомут TORK 210 - 230 (25/25)</t>
  </si>
  <si>
    <t>Хомут TORK 220 - 240 (25/25)</t>
  </si>
  <si>
    <t>Хомут TORK 230 - 250 (25/25)</t>
  </si>
  <si>
    <t>Хомут TORK 240 - 260 (25/25)</t>
  </si>
  <si>
    <t>Хомут TORK 250 - 270 (25/25)</t>
  </si>
  <si>
    <t>Хомут TORK 310 - 330 (100/50)</t>
  </si>
  <si>
    <t>NORMA TORRO    8 -12/9C7 S (1000/100)</t>
  </si>
  <si>
    <t>NORMA TORRO   10-16/9C7 S (1000/100)</t>
  </si>
  <si>
    <t>NORMA TORRO   12-22/9C7 S (1000/100)</t>
  </si>
  <si>
    <t>NORMA TORRO   16-27/9C7 S (1000/100)</t>
  </si>
  <si>
    <t>NORMA TORRO   20-32/9C7 S (1000/100)</t>
  </si>
  <si>
    <t>NORMA TORRO   25-40/9C7 S (1000/100)</t>
  </si>
  <si>
    <t>NORMA TORRO   30-45/9C7 S (500/50)</t>
  </si>
  <si>
    <t>NORMA TORRO   35-50/9C7 S (500/50)</t>
  </si>
  <si>
    <t>NORMA TORRO   40-60/9C7 S (250/50)</t>
  </si>
  <si>
    <t>NORMA TORRO   50-70/9C7 S (250/50)</t>
  </si>
  <si>
    <t>NORMA TORRO   60-80/9C7 S (250/50)</t>
  </si>
  <si>
    <t>NORMA TORRO   70-90/9C7 S (250/50)</t>
  </si>
  <si>
    <t>NORMA TORRO   80-100/9C7 S (250/50)</t>
  </si>
  <si>
    <t>NORMA TORRO   90-110/9C7 S (200/50)</t>
  </si>
  <si>
    <t>NORMA TORRO 100-120/9C7 S (100/50)</t>
  </si>
  <si>
    <t>NORMA TORRO 110-130/9C7 S (100/50)</t>
  </si>
  <si>
    <t>NORMA TORRO 120-140/9C7 S (100/50)</t>
  </si>
  <si>
    <t>NORMA TORRO 130-150/9C7 S (100/50)</t>
  </si>
  <si>
    <t>NORMA TORRO 140-160/9C7 S (100/50)</t>
  </si>
  <si>
    <t>NORMA TORRO 150-170/9C7 S (100/50)</t>
  </si>
  <si>
    <t>NORMA TORRO 160-180/9C7 S (100/50)</t>
  </si>
  <si>
    <t>NORMA TORRO 170-190/9C7 S (100/50)</t>
  </si>
  <si>
    <t>NORMA TORRO 180-200/9C7 S (100/50)</t>
  </si>
  <si>
    <t>NORMA TORRO 190-210/9C7 S (100/50)</t>
  </si>
  <si>
    <t>NORMA TORRO 200-220/9C7 S (100/50)</t>
  </si>
  <si>
    <t>NORMA TORRO 210-230/9C7 S (100/50)</t>
  </si>
  <si>
    <t>NORMA TORRO 220-240/9C7 S (100/50)</t>
  </si>
  <si>
    <t>NORMA TORRO   8-12/7,5C6 W2 (50)</t>
  </si>
  <si>
    <t>NORMA TORRO    8-16/9C7 W2 (50)</t>
  </si>
  <si>
    <t>NORMA TORRO   12-22/9C7 W2 (50)</t>
  </si>
  <si>
    <t>NORMA TORRO   16-25/9C7 W2 (50)</t>
  </si>
  <si>
    <t>NORMA TORRO   16-27/9C7 W2 (50)</t>
  </si>
  <si>
    <t>NORMA TORRO   20-32/9C7 W2 (50)</t>
  </si>
  <si>
    <t>NORMA TORRO   25-40/9C7 W2 (50)</t>
  </si>
  <si>
    <t>NORMA TORRO   32-50/9C7 W2 (50)</t>
  </si>
  <si>
    <t>NORMA TORRO   40-60/9C7 W2 (50)</t>
  </si>
  <si>
    <t>NORMA TORRO   50-70/9C7 W2 (50)</t>
  </si>
  <si>
    <t>NORMA TORRO   60-80/9C7 W2 (50)</t>
  </si>
  <si>
    <t>NORMA TORRO   70-90/9C7 W2 (50)</t>
  </si>
  <si>
    <t>NORMA TORRO   80-100/9C7 W2 (50)</t>
  </si>
  <si>
    <t>NORMA TORRO   90-110/9C7 W2 (50)</t>
  </si>
  <si>
    <t>Хомут NORMA 16-27/12 S (100)</t>
  </si>
  <si>
    <t>Хомут NORMA 20-32/12 S (100)</t>
  </si>
  <si>
    <t>Хомут NORMA 25-40/12 S (100)</t>
  </si>
  <si>
    <t>Хомут NORMA 30-45/12 S (50)</t>
  </si>
  <si>
    <t>Хомут NORMA 35-50/12 S (50)</t>
  </si>
  <si>
    <t>Хомут NORMA 40-60/12 S (50)</t>
  </si>
  <si>
    <t>Хомут NORMA 50-70/12 S (50)</t>
  </si>
  <si>
    <t>Хомут NORMA 60-80/12 S (50)</t>
  </si>
  <si>
    <t>Хомут NORMA 70-90/12 S (50)</t>
  </si>
  <si>
    <t>Хомут NORMA 80-100/12 S (50)</t>
  </si>
  <si>
    <t>Хомут NORMA 90-110/12 S (50)</t>
  </si>
  <si>
    <t>Хомут NORMA 100-120/12 S (50)</t>
  </si>
  <si>
    <t>Хомут NORMA 110-130/12 S (50)</t>
  </si>
  <si>
    <t>Хомут NORMA 120-140/12 S (50)</t>
  </si>
  <si>
    <t>Хомут NORMA 130-150/12 S (50)</t>
  </si>
  <si>
    <t>Хомут NORMA 140-160/12 S (50)</t>
  </si>
  <si>
    <t>Хомут NORMA 150-170/12 S (50)</t>
  </si>
  <si>
    <t>Хомут NORMA. 160-180/12 S (50)</t>
  </si>
  <si>
    <t>Хомут NORMA. 170-190/12 S (50)</t>
  </si>
  <si>
    <t>Хомут Мини 8 (50)</t>
  </si>
  <si>
    <t>Хомут Мини 9 (50)</t>
  </si>
  <si>
    <t>Хомут Мини 10 (50)</t>
  </si>
  <si>
    <t>Хомут Мини 11 (50)</t>
  </si>
  <si>
    <t>Хомут Мини 12 (50)</t>
  </si>
  <si>
    <t>Хомут Мини 13 (50)</t>
  </si>
  <si>
    <t>Хомут Мини 14 (50)</t>
  </si>
  <si>
    <t>Хомут Мини 15 (50)</t>
  </si>
  <si>
    <t>Хомут Мини 16 (50)</t>
  </si>
  <si>
    <t>Хомут Мини 17 (50)</t>
  </si>
  <si>
    <t>Хомут Микро 11-19/5 W2B (1000/100)</t>
  </si>
  <si>
    <t>Хомут АБА 8-14/9 (1000/50)</t>
  </si>
  <si>
    <t>Хомут АБА 11-17/9 (1000/50)</t>
  </si>
  <si>
    <t>Хомут АБА 13-20/9 (1000/50)</t>
  </si>
  <si>
    <t>Хомут АБА 15-24/9 (1000/50)</t>
  </si>
  <si>
    <t>Хомут АБА 19-28/9 (500/50)</t>
  </si>
  <si>
    <t>Хомут АБА 22-32/9 (500/50)</t>
  </si>
  <si>
    <t>Хомут АБА 26-38/9 (500/50)</t>
  </si>
  <si>
    <t>Хомут АБА 32-44/9 (500/50)</t>
  </si>
  <si>
    <t>Хомут АБА 38-50/9 (500/50)</t>
  </si>
  <si>
    <t>Хомут АБА 44-56/9 (400/50)</t>
  </si>
  <si>
    <t>Хомут АБА 50-65/9 (200/50)</t>
  </si>
  <si>
    <t>Хомут АБА 58-75/9 (200/50)</t>
  </si>
  <si>
    <t>Хомут АБА 68-85/9 (200/50)</t>
  </si>
  <si>
    <t>Хомут АБА 15-24/12 (500/50)</t>
  </si>
  <si>
    <t>Хомут АБА 19-28/12 (500/50)</t>
  </si>
  <si>
    <t>Хомут АБА 22-32/12 (500/50)</t>
  </si>
  <si>
    <t>Хомут АБА 26-38/12 (500/50)</t>
  </si>
  <si>
    <t>Хомут АБА 32-44/12 (500/50)</t>
  </si>
  <si>
    <t>Хомут АБА 38-50/12 (500/50)</t>
  </si>
  <si>
    <t>Хомут АБА 44-56/12 (200/50)</t>
  </si>
  <si>
    <t>Хомут АБА 50-65/12 (200/50)</t>
  </si>
  <si>
    <t>Хомут АБА 58-75/12 (200/50)</t>
  </si>
  <si>
    <t>Хомут АБА 68-85/12 (200/50)</t>
  </si>
  <si>
    <t>Хомут АБА 77-95/12 (100/50)</t>
  </si>
  <si>
    <t>Хомут АБА 87-112/12 (100/50)</t>
  </si>
  <si>
    <t>Хомут АБА 104-138/12 (100/50)</t>
  </si>
  <si>
    <t>Хомут АБА 130-165/12 (100/50)</t>
  </si>
  <si>
    <t>Хомут АБА 150-180/12 (50/50)</t>
  </si>
  <si>
    <t>Хомут АБА 175-205/12 (50/50)</t>
  </si>
  <si>
    <t>Хомут АБА 200-231/12 (50/50)</t>
  </si>
  <si>
    <t>Хомут АБА 226-256/12 (50/50)</t>
  </si>
  <si>
    <t>Хомут АБА 251-282/12 (50/50)</t>
  </si>
  <si>
    <t>Хомут АБА 277-307/12 (50/50)</t>
  </si>
  <si>
    <t>Хомут ушной 5-7 (100)</t>
  </si>
  <si>
    <t>Хомут ушной 7-9 (100)</t>
  </si>
  <si>
    <t>Хомут ушной 9-11 (100)</t>
  </si>
  <si>
    <t>Хомут ушной 11-13 (100)</t>
  </si>
  <si>
    <t>Хомут ушной 13-15 (100)</t>
  </si>
  <si>
    <t>Хомут ушной 14-17 (100)</t>
  </si>
  <si>
    <t>Хомут ушной  17-20 (100)</t>
  </si>
  <si>
    <t>Хомут ушной  18-21 (100)</t>
  </si>
  <si>
    <t>Хомут ушной  20-23 (100)</t>
  </si>
  <si>
    <t>Хомут ушной  23-27 (100)</t>
  </si>
  <si>
    <t>Хомут проволочный   10 мм (1/4") (100)</t>
  </si>
  <si>
    <t>Хомут проволочный   13 мм (1/2") (100)</t>
  </si>
  <si>
    <t>Хомут проволочный   16 мм (5/8") (100)</t>
  </si>
  <si>
    <t>Хомут проволочный   19 мм (3/4") (100)</t>
  </si>
  <si>
    <t>Хомут проволочный   23 мм (7/8") (100)</t>
  </si>
  <si>
    <t>Хомут проволочный   26 мм (1") (100)</t>
  </si>
  <si>
    <t>Хомут проволочный   29 мм (1 1/8") (100)</t>
  </si>
  <si>
    <t>Хомут проволочный   32 мм (1 1/4") (100)</t>
  </si>
  <si>
    <t>Хомут проволочный   38 мм ( 1 1/2") (100)</t>
  </si>
  <si>
    <t>Хомут проволочный   42 мм (1 5/8") (100)</t>
  </si>
  <si>
    <t>Хомут проволочный   45 мм ( 1 3/4") (100)</t>
  </si>
  <si>
    <t>Хомут проволочный   51 мм ( 2") (50)</t>
  </si>
  <si>
    <t>Хомут проволочный   57 мм ( 2 1/4") (50)</t>
  </si>
  <si>
    <t>Хомут проволочный   64 мм ( 2 1/2") (25)</t>
  </si>
  <si>
    <t>Хомут проволочный   70 мм ( 2 3/4") (25)</t>
  </si>
  <si>
    <t>Хомут проволочный   76 мм (3") (25)</t>
  </si>
  <si>
    <t>Хомут проволочный   83 мм ( 3 1/4") (25)</t>
  </si>
  <si>
    <t>Хомут проволочный   89 мм (3 1/2") (25)</t>
  </si>
  <si>
    <t>Хомут проволочный   102 мм ( 4") (10)</t>
  </si>
  <si>
    <t>Хомут проволочный   108 мм ( 4 1/4") (10)</t>
  </si>
  <si>
    <t>Хомут проволочный   114 мм ( 4 1/2") (10)</t>
  </si>
  <si>
    <t>Хомут проволочный   121 мм ( 4 3/4") (10)</t>
  </si>
  <si>
    <t>Хомут проволочный   127 мм ( 5") (10)</t>
  </si>
  <si>
    <t>Хомут проволочный   133 мм (5 1/4") (10)</t>
  </si>
  <si>
    <t>Хомут проволочный   140 мм (5 1/2") (10)</t>
  </si>
  <si>
    <t>Хомут проволочный   152 мм (6") (10)</t>
  </si>
  <si>
    <t>Хомут проволочный   165 мм (6 1/2") (10)</t>
  </si>
  <si>
    <t>Хомут Рубер # 6/15 (50)</t>
  </si>
  <si>
    <t>Хомут Рубер # 8/15 (50)</t>
  </si>
  <si>
    <t>Хомут Рубер # 10/15 (50)</t>
  </si>
  <si>
    <t>Хомут Рубер # 12/15 (50)</t>
  </si>
  <si>
    <t>Хомут Рубер # 15/15 (50)</t>
  </si>
  <si>
    <t>Хомут Рубер # 18/15 (50)</t>
  </si>
  <si>
    <t>Хомут Рубер # 22/15 (50)</t>
  </si>
  <si>
    <t>Хомут Рубер # 25/15 (50)</t>
  </si>
  <si>
    <t>Хомут Рубер # 28/15 (50)</t>
  </si>
  <si>
    <t>Хомут Рубер # 32/15 (50)</t>
  </si>
  <si>
    <t>Хомут Рубер # 35/15 (50)</t>
  </si>
  <si>
    <t>Хомут Рубер # 38/15 (50)</t>
  </si>
  <si>
    <t>Хомут Рубер # 40/15 (50)</t>
  </si>
  <si>
    <t>Хомут Рубер # 42/15 (50)</t>
  </si>
  <si>
    <t>Хомут Рубер # 45/20 (50)</t>
  </si>
  <si>
    <t>Хомут Рубер # 48/20 (50)</t>
  </si>
  <si>
    <t>Хомут Рубер # 50/20 (50)</t>
  </si>
  <si>
    <t>Хомут   с шурупом 1/2 (20-24) (170)</t>
  </si>
  <si>
    <t>Хомут   с шурупом 3/4 (23-28) (150)</t>
  </si>
  <si>
    <t>Хомут   с шурупом 1 (31-36) (120)</t>
  </si>
  <si>
    <t>Хомут   с шурупом 1  1/4 (38-44) (90)</t>
  </si>
  <si>
    <t>Хомут   с шурупом 1*1/2 (48-53) (80)</t>
  </si>
  <si>
    <t>Хомут   с шурупом 2 (59-65) (60)</t>
  </si>
  <si>
    <t>Силовой хомут  17 - 19 (200/10)</t>
  </si>
  <si>
    <t>Силовой хомут  20 - 22 (200/10)</t>
  </si>
  <si>
    <t>Силовой хомут  23 - 25 (200/10)</t>
  </si>
  <si>
    <t>Силовой хомут  26 - 28 (250/10)</t>
  </si>
  <si>
    <t>Силовой хомут  29 - 31 (250/10)</t>
  </si>
  <si>
    <t>Силовой хомут  32 - 35 (250/10)</t>
  </si>
  <si>
    <t>Силовой хомут  36 - 39 (200/10)</t>
  </si>
  <si>
    <t>Силовой хомут  40 - 43 (200/10)</t>
  </si>
  <si>
    <t>Силовой хомут  44 - 47 (200/10)</t>
  </si>
  <si>
    <t>Силовой хомут  48 - 51 (100/10)</t>
  </si>
  <si>
    <t>Силовой хомут  52 - 55 (100/10)</t>
  </si>
  <si>
    <t>Силовой хомут  56 - 59 (100/10)</t>
  </si>
  <si>
    <t>Силовой хомут  60 - 63 (100/10)</t>
  </si>
  <si>
    <t>Силовой хомут  64 - 67 (100/10)</t>
  </si>
  <si>
    <t>Силовой хомут  68 - 73 (100/10)</t>
  </si>
  <si>
    <t>Силовой хомут  74 - 79 (100/10)</t>
  </si>
  <si>
    <t>Силовой хомут  80 - 85 (50/10)</t>
  </si>
  <si>
    <t>Силовой хомут  86 - 91 (50/10)</t>
  </si>
  <si>
    <t>Силовой хомут  92 - 97 (50/10)</t>
  </si>
  <si>
    <t>Силовой хомут   98 - 103 (50/10)</t>
  </si>
  <si>
    <t>Силовой хомут  104 - 112 (50/10)</t>
  </si>
  <si>
    <t>Силовой хомут  113 - 121 (50/10)</t>
  </si>
  <si>
    <t>Силовой хомут  122 - 130 (50/10)</t>
  </si>
  <si>
    <t>Силовой хомут  131 - 139 (50/10)</t>
  </si>
  <si>
    <t>Силовой хомут  140 - 148 (50/10)</t>
  </si>
  <si>
    <t>Силовой хомут  149 - 161 (50/10)</t>
  </si>
  <si>
    <t>Силовой хомут  162 - 174 (50/10)</t>
  </si>
  <si>
    <t>Силовой хомут  175 - 187 (25/5)</t>
  </si>
  <si>
    <t>Силовой хомут  188 - 200 (25/5)</t>
  </si>
  <si>
    <t>Силовой хомут  201 - 213 (25/5)</t>
  </si>
  <si>
    <t>Силовой хомут  214 - 226 (25/5)</t>
  </si>
  <si>
    <t>Силовой хомут  227 - 239 (25/5)</t>
  </si>
  <si>
    <t>Силовой хомут  240 - 252 (25/5)</t>
  </si>
  <si>
    <t>GBS 18/18  (17-19) (50/10)</t>
  </si>
  <si>
    <t>GBS 20/18  (19-21) (50/10)</t>
  </si>
  <si>
    <t>GBS 22/18  (21-23) (50/10)</t>
  </si>
  <si>
    <t>GBS 24/18  (23-25) (50/10)</t>
  </si>
  <si>
    <t>GBS 26/18  (25-27) (50/10)</t>
  </si>
  <si>
    <t>GBS 28/18  (27-29) (50/10)</t>
  </si>
  <si>
    <t>GBS 30/18  (29-31) (50/10)</t>
  </si>
  <si>
    <t>GBS 33/18  (31-34) (50/10)</t>
  </si>
  <si>
    <t>GBS 36/18  (34-37) (50/10)</t>
  </si>
  <si>
    <t>GBS 39/18  (37-40) (50/10)</t>
  </si>
  <si>
    <t>GBS 42/18  (40-43) (50/10)</t>
  </si>
  <si>
    <t>GBS 45/20  (43-47) (50/10)</t>
  </si>
  <si>
    <t>GBS 49/20  (47-51) (50/10)</t>
  </si>
  <si>
    <t>GBS 53/20  (51-55) (50/10)</t>
  </si>
  <si>
    <t>GBS 57/20  (55-59) (50/10)</t>
  </si>
  <si>
    <t>GBS 61/20  (59-63) (50/10)</t>
  </si>
  <si>
    <t>GBS 66/20  (63-68) (50/10)</t>
  </si>
  <si>
    <t>GBS 70/20  (67-72) (25/5)</t>
  </si>
  <si>
    <t>GBS 71/25  (68-73) (25/5)</t>
  </si>
  <si>
    <t>GBS 76/25  (73-79) (25/5)</t>
  </si>
  <si>
    <t>GBS 82/25  (79-85) (25/5)</t>
  </si>
  <si>
    <t>GBS 88/25  (85-91) (25/5)</t>
  </si>
  <si>
    <t>GBS 94/25  (91-97) (25/5)</t>
  </si>
  <si>
    <t>GBS 101/25 (97-104) (25/5)</t>
  </si>
  <si>
    <t>GBS 108/25 (104-112) (25/5)</t>
  </si>
  <si>
    <t>GBS 117/25 (112-121) (25/5)</t>
  </si>
  <si>
    <t>GBS 126/25 (121-130) (25/5)</t>
  </si>
  <si>
    <t>GBS 135/30 (136-140) (10/5)</t>
  </si>
  <si>
    <t>GBS 145/30 (140-150) (10/5)</t>
  </si>
  <si>
    <t>GBS 156/30 (150-162) (10/5)</t>
  </si>
  <si>
    <t>GBS 168/30 (162-174) (10/5)</t>
  </si>
  <si>
    <t>GBS 181/30  (174-187) (10/5)</t>
  </si>
  <si>
    <t>GBS 194/30 (187-200) (10/5)</t>
  </si>
  <si>
    <t>GBS 207/30 (200-213) (10/5)</t>
  </si>
  <si>
    <t>GBS 220/30 (213-226) (10/5)</t>
  </si>
  <si>
    <t>GBS 233/30 (226-239) (10/5)</t>
  </si>
  <si>
    <t>GBS 246/30  (239-252) (10/5)</t>
  </si>
  <si>
    <t>Хомут   Микалор SUPRA 17-19 W2 (10)</t>
  </si>
  <si>
    <t>Хомут   Микалор SUPRA 19-21 W2 (10)</t>
  </si>
  <si>
    <t>Хомут   Микалор SUPRA 21-23 W2 (10)</t>
  </si>
  <si>
    <t>Хомут   Микалор SUPRA 23-25 W2 (10)</t>
  </si>
  <si>
    <t>Хомут   Микалор SUPRA 25-27 W2 (10)</t>
  </si>
  <si>
    <t>Хомут   Микалор SUPRA 27-29 W2 (10)</t>
  </si>
  <si>
    <t>Хомут   Микалор SUPRA 29-31 W2 (10)</t>
  </si>
  <si>
    <t>Хомут   Микалор SUPRA 31-34 W2 (10)</t>
  </si>
  <si>
    <t>Хомут   Микалор SUPRA 34-37 W2 (10)</t>
  </si>
  <si>
    <t>Силовой хомут пружин 54*62 (100/10)</t>
  </si>
  <si>
    <t>Силовой хомут пружин 57*65 (100/10)</t>
  </si>
  <si>
    <t>Силовой хомут пружин 60*68 (100/10)</t>
  </si>
  <si>
    <t>Силовой хомут пружин 63*72 (100/10)</t>
  </si>
  <si>
    <t>Силовой хомут пружин 67*75 (100/10)</t>
  </si>
  <si>
    <t>Силовой хомут пружин 70*78 (50/10)</t>
  </si>
  <si>
    <t>Силовой хомут пружин 73*81 (100/10)</t>
  </si>
  <si>
    <t>Силовой хомут пружин 76*84 (50/10)</t>
  </si>
  <si>
    <t>Силовой хомут пружин 78*86 (50/10)</t>
  </si>
  <si>
    <t>Силовой хомут пружин 79*87 (50/10)</t>
  </si>
  <si>
    <t>Силовой хомут пружин 82*91 (50/10)</t>
  </si>
  <si>
    <t>Силовой хомут пружин 86*94 (100/10)</t>
  </si>
  <si>
    <t>Силовой хомут пружин 89*97 (50/10)</t>
  </si>
  <si>
    <t>Силовой хомут пружин 90*98 (50/10)</t>
  </si>
  <si>
    <t>Силовой хомут пружин 92*100 (50/10)</t>
  </si>
  <si>
    <t>Силовой хомут пружин 95*103 (50/10)</t>
  </si>
  <si>
    <t>Силовой хомут пружин 101*110 (100/10)</t>
  </si>
  <si>
    <t>Силовой хомут пружин 103*111 (100/10)</t>
  </si>
  <si>
    <t>Силовой хомут пружин 108*116 (50/10)</t>
  </si>
  <si>
    <t>Силовой хомут пружин 114*122 (25/5)</t>
  </si>
  <si>
    <t>Силовой хомут пружин 116*124 (25/5)</t>
  </si>
  <si>
    <t>Силовой хомут пружин 121*129 (25/5)</t>
  </si>
  <si>
    <t>Силовой хомут пружин 127*135 (25/5)</t>
  </si>
  <si>
    <t>Силовой хомут пружин 133*141 (25/5)</t>
  </si>
  <si>
    <t>Силовой хомут пружин 140*148 (25/5)</t>
  </si>
  <si>
    <t>Силовой хомут пружин 146*154 (25/5)</t>
  </si>
  <si>
    <t>Силовой хомут пружин 152*160 (25/5)</t>
  </si>
  <si>
    <t>Силовой хомут пружин 159*167 (25/5)</t>
  </si>
  <si>
    <t>Силовой хомут пружин 165*173 (25/5)</t>
  </si>
  <si>
    <t>Силовой хомут пружин 171*180 (25/5)</t>
  </si>
  <si>
    <t>Силовой хомут пружин 178*186 (25/5)</t>
  </si>
  <si>
    <t>Силовой хомут пружин 184*192 (25/5)</t>
  </si>
  <si>
    <t>Силовой хомут пружин 190*198 (25/5)</t>
  </si>
  <si>
    <t>Силовой хомут пружин 197*205 (25/5)</t>
  </si>
  <si>
    <t>Силовой хомут пружин 203*211 (25/5)</t>
  </si>
  <si>
    <t>Силовой хомут пружин 210*218 (25/5)</t>
  </si>
  <si>
    <t>Силовой хомут пружин 216*224 (25/5)</t>
  </si>
  <si>
    <t>GBS    18/18 (17-19) W1 (50/10)</t>
  </si>
  <si>
    <t>GBS    20/18 (19-21) W1 (50/10)</t>
  </si>
  <si>
    <t>GBS    22/18 (21-23) W1 (50/10)</t>
  </si>
  <si>
    <t>GBS    24/18 (23-25) W1 (50/10)</t>
  </si>
  <si>
    <t>GBS    26/18 (25-27) W1 (50/10)</t>
  </si>
  <si>
    <t>GBS    28/18 (27-29) W1 (50/10)</t>
  </si>
  <si>
    <t>GBS    30/18 (29-31) W1 (50/10)</t>
  </si>
  <si>
    <t>GBS    33/18 (31-34) W1 (50/10)</t>
  </si>
  <si>
    <t>GBS    36/18 (34-37) W1 (50/10)</t>
  </si>
  <si>
    <t>GBS    39/18 (37-40) W1 (50/10)</t>
  </si>
  <si>
    <t>GBS    42/18 (40-43) W1 (50/10)</t>
  </si>
  <si>
    <t>GBS    45/20 (43-47) W1 (50/10)</t>
  </si>
  <si>
    <t>GBS    49/20 (47-51) W1 (50/10)</t>
  </si>
  <si>
    <t>GBS    53/20 (51-55) W1 (50/10)</t>
  </si>
  <si>
    <t>GBS    57/20 (55-59) W1 (50/10)</t>
  </si>
  <si>
    <t>GBS    61/20 (59-63) W1 (50/10)</t>
  </si>
  <si>
    <t>GBS    66/20 (63-68) W1 (50/10)</t>
  </si>
  <si>
    <t>GBS    71/25 (68-73) W1 (25/5)</t>
  </si>
  <si>
    <t>GBS    76/25 (73-79) W1 (25/5)</t>
  </si>
  <si>
    <t>GBS    82/25 (79-85) W1 (25/5)</t>
  </si>
  <si>
    <t>GBS    88/25 (85-91) W1 (25/5)</t>
  </si>
  <si>
    <t>GBS    94/25 (91-97) W1 (25/5)</t>
  </si>
  <si>
    <t>GBS  101/25 (97-104) W1 (25/5)</t>
  </si>
  <si>
    <t>GBS  108/25 (104-112) W1 (25/5)</t>
  </si>
  <si>
    <t>GBS  117/25 (112-121) W1 (25/5)</t>
  </si>
  <si>
    <t>GBS  126/25 (121-130) W1 (25/5)</t>
  </si>
  <si>
    <t>GBS  135/30 (136-140) W1 (10/5)</t>
  </si>
  <si>
    <t>GBS  145/30 (140-150) W1 (10/5)</t>
  </si>
  <si>
    <t>GBS  156/30 (150-162) W1 (10/5)</t>
  </si>
  <si>
    <t>GBS  181/30 (174-187) W1 (10/5)</t>
  </si>
  <si>
    <t>GBS  194/30 (187-200) W1 (10/5)</t>
  </si>
  <si>
    <t>GBS  207/30 (200-213) W1 (10/5)</t>
  </si>
  <si>
    <t>GBS  220/30 (213-226) W1 (10/5)</t>
  </si>
  <si>
    <t>GBS  233/30 (226-239) W1 (10/5)</t>
  </si>
  <si>
    <t xml:space="preserve">GBS  168/30 (162-174) W1 (10/5) </t>
  </si>
  <si>
    <t>GBS  246/30 (239-252) W1 (10/5)</t>
  </si>
  <si>
    <t>Силовой хомут PCD W1  55 - 67 (100/10)</t>
  </si>
  <si>
    <t>Силовой хомут PCD W1  73 - 85 (100/10)</t>
  </si>
  <si>
    <t>Силовой хомут PCD W1  82 - 98 (100/10)</t>
  </si>
  <si>
    <t>Силовой хомут PCD W1  105 - 123 (50/10)</t>
  </si>
  <si>
    <t>Силовой хомут PCD W1  130 - 148 (50/10)</t>
  </si>
  <si>
    <t>Силовой хомут PCD W1  155 - 173 (50/10)</t>
  </si>
  <si>
    <t>Силовой хомут PCD W1  198 - 220 (50/10)</t>
  </si>
  <si>
    <t>Гибкая стяжка 2,5х75мм, черные (5000/100)</t>
  </si>
  <si>
    <t>Гибкая стяжка 2,5х100мм, черные (5000/100)</t>
  </si>
  <si>
    <t>Гибкая стяжка 2,5х135мм, черные (5000/100)</t>
  </si>
  <si>
    <t>Гибкая стяжка 2,5х160мм, черные (5000/100)</t>
  </si>
  <si>
    <t>Гибкая стяжка 2,5х200мм, черные (5000/100)</t>
  </si>
  <si>
    <t>Гибкая стяжка 3,5х140мм, черные (5000/100)</t>
  </si>
  <si>
    <t>Гибкая стяжка 3,5х200мм, черные (5000/100)</t>
  </si>
  <si>
    <t>Гибкая стяжка 3,5х225мм, черные (5000/100)</t>
  </si>
  <si>
    <t>Гибкая стяжка 3,5х280мм, черные (5000/100)</t>
  </si>
  <si>
    <t>Гибкая стяжка 4,5х140мм, черные (5000/100)</t>
  </si>
  <si>
    <t>Гибкая стяжка 4,5х160мм, черные (5000/100)</t>
  </si>
  <si>
    <t>Гибкая стяжка 4,5х180мм, черные (5000/100)</t>
  </si>
  <si>
    <t>Гибкая стяжка 4,5х200мм, черные (5000/100)</t>
  </si>
  <si>
    <t>Гибкая стяжка 4,5х250мм, черные (5000/100)</t>
  </si>
  <si>
    <t>Гибкая стяжка 4,5х280мм, черные (5000/100)</t>
  </si>
  <si>
    <t>Гибкая стяжка 3,5х360мм, черные (4000/100)</t>
  </si>
  <si>
    <t>Гибкая стяжка 3,5х360мм, бесцвет. (4000/100)</t>
  </si>
  <si>
    <t>Гибкая стяжка 4,5х360мм, черные (4000/100)</t>
  </si>
  <si>
    <t>Гибкая стяжка 4,5х430мм, черные (2500/100)</t>
  </si>
  <si>
    <t>Гибкая стяжка 6х360мм, черные (1500/100)</t>
  </si>
  <si>
    <t>Гибкая стяжка 7,5*180мм, черн. (2500/100)</t>
  </si>
  <si>
    <t>Гибкая стяжка 7,5*200мм, черн. (2500/100)</t>
  </si>
  <si>
    <t>Гибкая стяжка 7,5*240мм, черн. (2000/100)</t>
  </si>
  <si>
    <t>Гибкая стяжка 7,5*280мм, черн. (2000/100)</t>
  </si>
  <si>
    <t>Гибкая стяжка 7,5*320мм, черн. (1500/100)</t>
  </si>
  <si>
    <t>Гибкая стяжка 7,5*360мм, черн. (1500/100)</t>
  </si>
  <si>
    <t>Гибкая стяжка 7,5*450мм, черн. (1500/100)</t>
  </si>
  <si>
    <t>Гибкая стяжка 7,5х500мм, черные (1500/100)</t>
  </si>
  <si>
    <t>Гибкая стяжка 7,5х540мм, черные (1500/100)</t>
  </si>
  <si>
    <t>Гибкая стяжка 7,5х750мм, черные (700/100)</t>
  </si>
  <si>
    <t>Гибкая стяжка 9х430мм, черные (1000/100)</t>
  </si>
  <si>
    <t>Гибкая стяжка 9х550мм, черные (1000/100)</t>
  </si>
  <si>
    <t>Гибкая стяжка 9х780мм, черные (500/50)</t>
  </si>
  <si>
    <t>Гибкая стяжка 9х920мм, черные (500/50)</t>
  </si>
  <si>
    <t>Гибкая стяжка 9х1220мм, черные (500/50)</t>
  </si>
  <si>
    <t>Гибкая стяжка 12,5х250мм, черные (1000/50)</t>
  </si>
  <si>
    <t>Гибкая стяжка 12,5х500мм, черные (500/50)</t>
  </si>
  <si>
    <t>Гибкая стяжка 12,5х750мм, черные (500/50)</t>
  </si>
  <si>
    <t>Гибкая стяжка 12,5х1000мм, черные (500/50)</t>
  </si>
  <si>
    <t>Опт.</t>
  </si>
  <si>
    <t>Кр.опт</t>
  </si>
  <si>
    <t>Хомут ТОРК  19  -  26/14</t>
  </si>
  <si>
    <t>Хомут ТОРК  20  -  30/14</t>
  </si>
  <si>
    <t>Хомут ТОРК  22  -  36/14</t>
  </si>
  <si>
    <t>Хомут ТОРК  25  -  42/14</t>
  </si>
  <si>
    <t>Хомут ТОРК  28  -  48/14</t>
  </si>
  <si>
    <t>Хомут ТОРК  32  -  51/14</t>
  </si>
  <si>
    <t>Хомут ТОРК  38  -  58/14</t>
  </si>
  <si>
    <t>Хомут ТОРК  44  -  64/14</t>
  </si>
  <si>
    <t>Хомут ТОРК  51  -  72/14</t>
  </si>
  <si>
    <t>Хомут ТОРК  57  -  76/14</t>
  </si>
  <si>
    <t>Хомут ТОРК  65  -  82/14</t>
  </si>
  <si>
    <t>Хомут ТОРК  76  -  92/14</t>
  </si>
  <si>
    <t>Хомут ТОРК  85  -  103/14</t>
  </si>
  <si>
    <t>Хомут ТОРК  92  -  110/14</t>
  </si>
  <si>
    <t>Хомут ТОРК  105  -  121/14</t>
  </si>
  <si>
    <t>Хомут ТОРК  115  -  135/14</t>
  </si>
  <si>
    <t>Хомут ТОРК  130  -  146/14</t>
  </si>
  <si>
    <t>Хомут ТОРК  146  -  164/14</t>
  </si>
  <si>
    <t>Хомут ТОРК  150  -  170/14</t>
  </si>
  <si>
    <t>Хомут ТОРК  160  -  180/14</t>
  </si>
  <si>
    <t>Хомут ТОРК  170  -  190/14</t>
  </si>
  <si>
    <t>Хомут ТОРК  180  -  200/14</t>
  </si>
  <si>
    <t>Хомут ТОРК  190  -  210/14</t>
  </si>
  <si>
    <t>Хомут ТОРК  200  -  220/14</t>
  </si>
  <si>
    <t>Хомут ТОРК  210  -  230/14</t>
  </si>
  <si>
    <t>Хомут ТОРК  220  -  240/14</t>
  </si>
  <si>
    <t>Хомут ТОРК  230  -  250/14</t>
  </si>
  <si>
    <t>Хомут ТОРК  240  -  260/14</t>
  </si>
  <si>
    <t>Хомут ТОРК  250  -  270/14</t>
  </si>
  <si>
    <t>Хомут ТОРК  280 - 300/14</t>
  </si>
  <si>
    <t>Хомут ТОРК W1 14 мм</t>
  </si>
  <si>
    <t>Хомут ЛИБРО МХ 10-16 W4 (50)</t>
  </si>
  <si>
    <t>Хомут ЛИБРО МХ 12-20 W4 (50)</t>
  </si>
  <si>
    <t>Хомут ЛИБРО МХ 16-25 W4 (50)</t>
  </si>
  <si>
    <t>Хомут ЛИБРО МХ 20-32 W4 (50)</t>
  </si>
  <si>
    <t>Хомут ЛИБРО МХ 25-40 W4 (50)</t>
  </si>
  <si>
    <t>Хомут ЛИБРО МХ 32-50 W4 (50)</t>
  </si>
  <si>
    <t>Хомут ЛИБРО МХ 40-60 W4 (50)</t>
  </si>
  <si>
    <t>Хомут ЛИБРО МХ 50-70 W4 (50)</t>
  </si>
  <si>
    <t>Хомут ЛИБРО МХ 60-80 W4 (50)</t>
  </si>
  <si>
    <t>Хомут ЛИБРО МХ 70-90 W4 (50)</t>
  </si>
  <si>
    <t>Хомут ЛИБРО МХ 80-100 W4 (50)</t>
  </si>
  <si>
    <t>Хомут ЛИБРО МХ 90-110 W4 (50)</t>
  </si>
  <si>
    <t>Хомут ЛИБРО МХ 100-120 W4 (50)</t>
  </si>
  <si>
    <t>Хомут ЛИБРО МХ 110-130 W4 (50)</t>
  </si>
  <si>
    <t>Хомут ЛИБРО МХ 120-140 W4 (50)</t>
  </si>
  <si>
    <t>Хомут ЛИБРО МХ 130-150 W4 (50)</t>
  </si>
  <si>
    <t>Хомут ЛИБРО W4</t>
  </si>
  <si>
    <t>Хомут TITAN W2</t>
  </si>
  <si>
    <t>Хомут "TITAN" 8-12  (2000/100)</t>
  </si>
  <si>
    <t>Хомут "TITAN" 10-16 (2000/100)</t>
  </si>
  <si>
    <t>Хомут "TITAN" 12-20  (2000/100)</t>
  </si>
  <si>
    <t>Хомут "TITAN" 16-25  (1000/100)</t>
  </si>
  <si>
    <t>Хомут "TITAN" 20-32  (1000/100)</t>
  </si>
  <si>
    <t xml:space="preserve">Хомут "TITAN" 25-40 (1000/100) </t>
  </si>
  <si>
    <t>Хомут "TITAN" 32-50  (1000/100)</t>
  </si>
  <si>
    <t>Хомут "TITAN" 40-60  (500/50)</t>
  </si>
  <si>
    <t>Хомут "TITAN" 50-70  (500/50)</t>
  </si>
  <si>
    <t>Хомут "TITAN" 60-80  (500/50)</t>
  </si>
  <si>
    <t>Хомут "TITAN" 70-90  (500/50)</t>
  </si>
  <si>
    <t>Хомут "TITAN" 80-100  (500/50)</t>
  </si>
  <si>
    <t>Хомут высокой нагрузки 2 1/2"(74-80)M10</t>
  </si>
  <si>
    <t>Хомут высокой нагрузки 3"(83-93)M10</t>
  </si>
  <si>
    <t>Хомут высокой нагрузки 4"(108-118)M10</t>
  </si>
  <si>
    <t>Хомут высокой нагрузки 5"(133-143)M10</t>
  </si>
  <si>
    <t>Хомут высокой нагрузки 6"(159-169)M12</t>
  </si>
  <si>
    <t>Хомут высокой нагрузки 8"(216-225)M12</t>
  </si>
  <si>
    <t>Хомут с гайкой DG2  3/8 (15-19) (270)</t>
  </si>
  <si>
    <t>Хомут с гайкой DG2  1/2 (20-24) (250)</t>
  </si>
  <si>
    <t>Хомут с гайкой DG2  3/4 (23-28) (200)</t>
  </si>
  <si>
    <t>Хомут с гайкой DG2  1 (31-36) (150)</t>
  </si>
  <si>
    <t>Хомут с гайкой DG2  1 1/4 (38-44) (120)</t>
  </si>
  <si>
    <t>Хомут с гайкой DG2  1 1/2 (44-50) (90)</t>
  </si>
  <si>
    <t>Хомут с гайкой DG2  2 (59-65) (70)</t>
  </si>
  <si>
    <t>Хомут с гайкой DG2  2 1/2 (74-80) (80)</t>
  </si>
  <si>
    <t>Хомут с гайкой DG2  3  (83-93) (75)</t>
  </si>
  <si>
    <t>Хомут с гайкой DG2  4 (108-118) (50)</t>
  </si>
  <si>
    <t>Хомут с гайкой DG2  5 (133-143) (50)</t>
  </si>
  <si>
    <t>Хомут с гайкой DG2  6 (159-169) (25)</t>
  </si>
  <si>
    <t>Хомут с гайкой DG2  8 (216-225) (25)</t>
  </si>
  <si>
    <t>Хомуты с гайкой DG3 3/8" 15-19 (270)</t>
  </si>
  <si>
    <t>Хомуты с гайкой DG3 1/2" 20-24 (250)</t>
  </si>
  <si>
    <t>Хомуты с гайкой DG3 3/4" 23-28 (200)</t>
  </si>
  <si>
    <t>Хомуты с гайкой DG3 1" 31-36 (150)</t>
  </si>
  <si>
    <t>Хомуты с гайкой DG3 1 1/4" 38-44 (120)</t>
  </si>
  <si>
    <t>Хомуты с гайкой DG3 1 1/2" 44-50 (90)</t>
  </si>
  <si>
    <t>Хомуты с гайкой DG3 2" 59-65 (70)</t>
  </si>
  <si>
    <t>Хомут высокой нагрузки</t>
  </si>
  <si>
    <t>Шпилька Сантехническая М 8х2000</t>
  </si>
  <si>
    <t xml:space="preserve">Хомуты силовые с пружинкой W2 </t>
  </si>
  <si>
    <t>Скоба для стяжки фланцев воздуховодов</t>
  </si>
  <si>
    <t>Скоба для воздуховодов М8*30 2,5</t>
  </si>
  <si>
    <t>Комплект Bauer</t>
  </si>
  <si>
    <t xml:space="preserve">  однолап. d 8-9 мм  </t>
  </si>
  <si>
    <t xml:space="preserve">  однолап. d 10-11мм </t>
  </si>
  <si>
    <t xml:space="preserve">  однолап. d 12-13 мм </t>
  </si>
  <si>
    <t xml:space="preserve">  однолап. d 14-15 мм </t>
  </si>
  <si>
    <t xml:space="preserve">  однолап. d 16-17 мм </t>
  </si>
  <si>
    <t xml:space="preserve">  однолап. d 19-20 мм </t>
  </si>
  <si>
    <t xml:space="preserve">  однолап. d 21-23 мм </t>
  </si>
  <si>
    <t xml:space="preserve">  однолап. d 25-26 мм </t>
  </si>
  <si>
    <t xml:space="preserve">  однолап. d 31-32 мм </t>
  </si>
  <si>
    <t xml:space="preserve">  однолап. d 38-40 мм </t>
  </si>
  <si>
    <t xml:space="preserve">  однолап. d 48-50 мм </t>
  </si>
  <si>
    <t xml:space="preserve">  двухлап. d 10-11 мм</t>
  </si>
  <si>
    <t xml:space="preserve">  двухлап. d 12-13 мм </t>
  </si>
  <si>
    <t xml:space="preserve">  двухлап. d 14-15 мм </t>
  </si>
  <si>
    <t xml:space="preserve">  двухлап. d 16-17 мм </t>
  </si>
  <si>
    <t xml:space="preserve">  двухлап. d 19-20 мм  </t>
  </si>
  <si>
    <t xml:space="preserve">  двухлап. d 21-23 мм </t>
  </si>
  <si>
    <t xml:space="preserve">  двухлап. d 25-26 мм</t>
  </si>
  <si>
    <t xml:space="preserve">  двухлап. d 31-32 мм  </t>
  </si>
  <si>
    <t xml:space="preserve">  двухлап. d 38-40 мм</t>
  </si>
  <si>
    <t xml:space="preserve">  двухлап. d 48-50 мм</t>
  </si>
  <si>
    <t>Лента TORK 9мм, 30m</t>
  </si>
  <si>
    <t>Замок TORK 9мм, 50шт.</t>
  </si>
  <si>
    <t>Хомут Микро 6-11/5 W2B (1000/100)</t>
  </si>
  <si>
    <t>Хомут с гайкой DG2  1/4 (12-16) (280)</t>
  </si>
  <si>
    <t>Хомут TORK 13 - 19 (1000/50)</t>
  </si>
  <si>
    <t>Хомут TORK 44 - 64 (400/50)</t>
  </si>
  <si>
    <t xml:space="preserve">Хомут пластиковый Россия  Нейлон  </t>
  </si>
  <si>
    <t xml:space="preserve">Кабельные стяжки 3*80 (б)  </t>
  </si>
  <si>
    <t xml:space="preserve">Кабельные стяжки 3*100 (б) </t>
  </si>
  <si>
    <t xml:space="preserve">Кабельные стяжки 3*120 (б) </t>
  </si>
  <si>
    <t xml:space="preserve">Кабельные стяжки 3*150 (б) </t>
  </si>
  <si>
    <t xml:space="preserve">Кабельные стяжки 3*200 (б) </t>
  </si>
  <si>
    <t xml:space="preserve">Кабельные стяжки 4*150 (б) </t>
  </si>
  <si>
    <t xml:space="preserve">Кабельные стяжки 4*200 (б) </t>
  </si>
  <si>
    <t xml:space="preserve">Кабельные стяжки 4*250 (б) </t>
  </si>
  <si>
    <t xml:space="preserve">Кабельные стяжки 4*300 (б) </t>
  </si>
  <si>
    <t xml:space="preserve">Кабельные стяжки 4*370 (б) </t>
  </si>
  <si>
    <t xml:space="preserve">Кабельные стяжки 5*180 (б) </t>
  </si>
  <si>
    <t xml:space="preserve">Кабельные стяжки 5*200 (б) </t>
  </si>
  <si>
    <t xml:space="preserve">Кабельные стяжки 5*250 (б) </t>
  </si>
  <si>
    <t xml:space="preserve">Кабельные стяжки 5*300 (б) </t>
  </si>
  <si>
    <t xml:space="preserve">Кабельные стяжки 5*350 (б) </t>
  </si>
  <si>
    <t xml:space="preserve">Кабельные стяжки 5*400 (б) </t>
  </si>
  <si>
    <t xml:space="preserve">Кабельные стяжки 5*450 (б) </t>
  </si>
  <si>
    <t xml:space="preserve">Кабельные стяжки 8*200 (б) </t>
  </si>
  <si>
    <t xml:space="preserve">Кабельные стяжки 8*250 (б) </t>
  </si>
  <si>
    <t xml:space="preserve">Кабельные стяжки 8*300 (б) </t>
  </si>
  <si>
    <t xml:space="preserve">Кабельные стяжки 8*350 (б) </t>
  </si>
  <si>
    <t xml:space="preserve">Кабельные стяжки 8*400 (б) </t>
  </si>
  <si>
    <t xml:space="preserve">Кабельные стяжки 8*450 (б) </t>
  </si>
  <si>
    <t xml:space="preserve">Кабельные стяжки 8*500 (б) </t>
  </si>
  <si>
    <t xml:space="preserve">Кабельные стяжки 9*550 (б) </t>
  </si>
  <si>
    <t xml:space="preserve">Кабельные стяжки 9*650 (б) </t>
  </si>
  <si>
    <t xml:space="preserve">Кабельные стяжки 9*760 (б) </t>
  </si>
  <si>
    <t xml:space="preserve">Кабельные стяжки 9*920 (б) </t>
  </si>
  <si>
    <t xml:space="preserve">Кабельные стяжки 9*1020 (б) </t>
  </si>
  <si>
    <t xml:space="preserve">Кабельные стяжки 10*450 (б) </t>
  </si>
  <si>
    <t xml:space="preserve">Кабельные стяжки 10*500 (б) </t>
  </si>
  <si>
    <t xml:space="preserve">Кабельные стяжки 12*650 (б) </t>
  </si>
  <si>
    <t xml:space="preserve">Кабельные стяжки 12*750 (б) </t>
  </si>
  <si>
    <t>Мел.опт</t>
  </si>
  <si>
    <t>Опт</t>
  </si>
  <si>
    <t>1 августа 2011 года</t>
  </si>
  <si>
    <r>
      <rPr>
        <b/>
        <sz val="24"/>
        <color rgb="FF006666"/>
        <rFont val="Times New Roman"/>
        <family val="1"/>
        <charset val="204"/>
      </rPr>
      <t xml:space="preserve">                           </t>
    </r>
    <r>
      <rPr>
        <b/>
        <sz val="36"/>
        <color rgb="FF006666"/>
        <rFont val="Times New Roman"/>
        <family val="1"/>
        <charset val="204"/>
      </rPr>
      <t>ООО «Иркутский Мир Хомутов»</t>
    </r>
    <r>
      <rPr>
        <b/>
        <sz val="24"/>
        <color rgb="FF006666"/>
        <rFont val="Times New Roman"/>
        <family val="1"/>
        <charset val="204"/>
      </rPr>
      <t xml:space="preserve">
                           </t>
    </r>
    <r>
      <rPr>
        <b/>
        <sz val="24"/>
        <color theme="3" tint="-0.499984740745262"/>
        <rFont val="Times New Roman"/>
        <family val="1"/>
        <charset val="204"/>
      </rPr>
      <t xml:space="preserve">                        664035, г. Иркутск, ул. Шевцова, д. 10, оф. 4, тел. (3952)735-250
                                   ИНН 3849016567 КПП 384901001 ОГРН 1113850025662                                                                                                                                                                                                                                                                                                                                                                            www.homut-irk.ru, mail@homut-irk.ru
                        </t>
    </r>
    <r>
      <rPr>
        <b/>
        <sz val="13"/>
        <color rgb="FF006666"/>
        <rFont val="Times New Roman"/>
        <family val="1"/>
        <charset val="204"/>
      </rPr>
      <t xml:space="preserve">                                    </t>
    </r>
    <r>
      <rPr>
        <b/>
        <sz val="16"/>
        <color rgb="FF006666"/>
        <rFont val="Times New Roman"/>
        <family val="1"/>
        <charset val="204"/>
      </rPr>
      <t xml:space="preserve">  Мел.опт - от 3 000 руб. до 10 000 руб. Опт - от 10 000 руб. до 30 000 руб. Кр. опт от 30 000 руб. до 250 000 руб. </t>
    </r>
    <r>
      <rPr>
        <b/>
        <sz val="13"/>
        <color rgb="FF006666"/>
        <rFont val="Times New Roman"/>
        <family val="1"/>
        <charset val="204"/>
      </rPr>
      <t xml:space="preserve">                                                                                                                   </t>
    </r>
  </si>
  <si>
    <t>Ленточный  хомут Россия</t>
  </si>
  <si>
    <t>Силовой шарнирные хомуты W2 (DAR)</t>
  </si>
  <si>
    <t>Хомут шарнирный 17-19 W2 (DAR)</t>
  </si>
  <si>
    <t>Хомут шарнирный 19-21 W2 (DAR)</t>
  </si>
  <si>
    <t>Хомут шарнирный 20-22 W2 (DAR)</t>
  </si>
  <si>
    <t>Хомут шарнирный 21-23 W2 (DAR)</t>
  </si>
  <si>
    <t>Хомут шарнирный 23-25 W2 (DAR)</t>
  </si>
  <si>
    <t>Хомут шарнирный 25-27 W2 (DAR)</t>
  </si>
  <si>
    <t>Хомут шарнирный 26-28 W2 (DAR)</t>
  </si>
  <si>
    <t>Хомут шарнирный 27-29 W2 (DAR)</t>
  </si>
  <si>
    <t>Хомут шарнирный 29-31 W2 (DAR)</t>
  </si>
  <si>
    <t>Хомут шарнирный 30-33 W2 (DAR)</t>
  </si>
  <si>
    <t>Хомут шарнирный 31-34 W2 (DAR)</t>
  </si>
  <si>
    <t>Хомут шарнирный 32-35 W2 (DAR)</t>
  </si>
  <si>
    <t>Хомут шарнирный 36-39 W2 (DAR)</t>
  </si>
  <si>
    <t>Хомут шарнирный 37-40 W2 (DAR)</t>
  </si>
  <si>
    <t>Хомут шарнирный 40-43 W2 (DAR)</t>
  </si>
  <si>
    <t>Хомут шарнирный 44-47 W2 (DAR)</t>
  </si>
  <si>
    <t>Хомут шарнирный 48-51 W2 (DAR)</t>
  </si>
  <si>
    <t>Хомут шарнирный 52-55 W2 (DAR)</t>
  </si>
  <si>
    <t>Хомут шарнирный 56-59 W2 (DAR)</t>
  </si>
  <si>
    <t>Хомут шарнирный 60-63 W2 (DAR)</t>
  </si>
  <si>
    <t>Хомут шарнирный 64-67 W2 (DAR)</t>
  </si>
  <si>
    <t>Хомут шарнирный 68-73 W2 (DAR)</t>
  </si>
  <si>
    <t>Хомут шарнирный 74-79 W2 (DAR)</t>
  </si>
  <si>
    <t>Хомут шарнирный 80-85 W2 (DAR)</t>
  </si>
  <si>
    <t>Хомут шарнирный 86-91 W2 (DAR)</t>
  </si>
  <si>
    <t>Хомут шарнирный 92-97 W2 (DAR)</t>
  </si>
  <si>
    <t>Хомут шарнирный 98-103 W2 (DAR)</t>
  </si>
  <si>
    <t>Хомут шарнирный 104-112 W2 (DAR)</t>
  </si>
  <si>
    <t>Хомут шарнирный 113-121 W2 (DAR)</t>
  </si>
  <si>
    <t>Хомут шарнирный 122-130 W2 (DAR)</t>
  </si>
  <si>
    <t>Хомут шарнирный 131-139 W2 (DAR)</t>
  </si>
  <si>
    <t>Хомут шарнирный 140-148 W2 (DAR)</t>
  </si>
  <si>
    <t>Хомут шарнирный 149-161 W2 (DAR)</t>
  </si>
  <si>
    <t>Хомут шарнирный 162-174 W2 (DAR)</t>
  </si>
  <si>
    <t>Хомут шарнирный 175-187 W2 (DAR)</t>
  </si>
  <si>
    <t>Хомут шарнирный 188-200 W2 (DAR)</t>
  </si>
  <si>
    <t>Хомут шарнирный 201-213 W2 (DAR)</t>
  </si>
  <si>
    <t>Хомут шарнирный 214-226 W2 (DAR)</t>
  </si>
  <si>
    <t>Хомут шарнирный 227-239 W2 (DAR)</t>
  </si>
  <si>
    <t>Хомут шарнирный 240-252 W2 (DAR)</t>
  </si>
  <si>
    <t>Ленточный хомут 402-01 (12) б/п</t>
  </si>
  <si>
    <t>Ленточный хомут 403-01 (14) )б/п</t>
  </si>
  <si>
    <t>Ленточный хомут 406-01 (20) б/п</t>
  </si>
  <si>
    <r>
      <t xml:space="preserve">Монтажная лента </t>
    </r>
    <r>
      <rPr>
        <sz val="14"/>
        <rFont val="Times New Roman"/>
        <family val="1"/>
        <charset val="204"/>
      </rPr>
      <t xml:space="preserve"> </t>
    </r>
    <r>
      <rPr>
        <i/>
        <sz val="14"/>
        <rFont val="Times New Roman"/>
        <family val="1"/>
        <charset val="204"/>
      </rPr>
      <t>(уп. 1рулон 25м)</t>
    </r>
  </si>
  <si>
    <t>Хомут с открывающимсся замком</t>
  </si>
  <si>
    <t>Хомут с откр.замком 25-110 W2 (10)</t>
  </si>
  <si>
    <t>Хомут с откр.замком 25-135 W2 (10)</t>
  </si>
  <si>
    <t>Хомут с откр.замком 25-165 W2 (10)</t>
  </si>
  <si>
    <t>Хомут с откр.замком 25-175 W2 (10)</t>
  </si>
  <si>
    <t>Хомут с откр.замком 25-180 W2 (10)</t>
  </si>
  <si>
    <t>Хомут с откр.замком 25-215 W2 (10)</t>
  </si>
  <si>
    <t>Хомут с откр.замком 25-270 W2 (10)</t>
  </si>
  <si>
    <t>Хомут с откр.замком 25-325 W2 (10)</t>
  </si>
  <si>
    <t>Хомут с откр.замком 25-380 W2 (10)</t>
  </si>
  <si>
    <t>Хомут с откр.замком 25-525 W2 (10)</t>
  </si>
  <si>
    <t>зак.</t>
  </si>
  <si>
    <t>Хомуты силовые  оцинк.</t>
  </si>
  <si>
    <t>Хомуты силовые GBS Германия  W2</t>
  </si>
  <si>
    <t>Хомуты силовые GBS  Германия W1</t>
  </si>
  <si>
    <t>Хомут силовой с медным покрытием Cu</t>
  </si>
  <si>
    <t>Хомут   силовой  64-67/22 W1 (100)</t>
  </si>
  <si>
    <t>Хомут   силовой  74-79/24 W1 (50)</t>
  </si>
  <si>
    <t>Хомут   силовой  26-28/18 W1 (200)</t>
  </si>
  <si>
    <t>Хомут   силовой  29-31/20 W1 (200)</t>
  </si>
  <si>
    <t>Хомут   силовой  36-39/20 W1 (200)</t>
  </si>
  <si>
    <t>Хомут   силовой  48-51/22 W1 (100)</t>
  </si>
  <si>
    <t>Хомут   силовой  52-55/22 W1 (100)</t>
  </si>
  <si>
    <t>Хомут   силовой  86-91/24 W1 (50)</t>
  </si>
  <si>
    <t>Хомут   силовой  60-63/22 W1 (100)</t>
  </si>
  <si>
    <t>Хомут   силовой  92-97/24 W1 (50)</t>
  </si>
  <si>
    <t>Хомут   силовой  113-121/24 W1 (50)</t>
  </si>
  <si>
    <t xml:space="preserve">  -</t>
  </si>
  <si>
    <t>Хомут червячный 8-12/9 W1</t>
  </si>
  <si>
    <t>Хомут червячный 10-16/9 W1</t>
  </si>
  <si>
    <t>Хомут червячный 10-18/9 W1</t>
  </si>
  <si>
    <t>Хомут червячный 12-18/9 W1</t>
  </si>
  <si>
    <t>Хомут червячный 12-22/9 W1</t>
  </si>
  <si>
    <t>Хомут червячный 16-27/9 W1</t>
  </si>
  <si>
    <t>Хомут червячный 20-32/9 W1</t>
  </si>
  <si>
    <t>Хомут червячный 25-40/9 W1</t>
  </si>
  <si>
    <t>Хомут червячный 26-44/9 W1</t>
  </si>
  <si>
    <t>Хомут червячный 32-50/9 W1</t>
  </si>
  <si>
    <t>Хомут червячный 40-56/9 W1</t>
  </si>
  <si>
    <t>Хомут червячный 40-60/9 W1</t>
  </si>
  <si>
    <t>Хомут червячный 50-62/9 W1</t>
  </si>
  <si>
    <t>Хомут червячный 50-70/9 W1</t>
  </si>
  <si>
    <t>Хомут червячный 60-80/9 W1</t>
  </si>
  <si>
    <t>Хомут червячный 68-85/9 W1</t>
  </si>
  <si>
    <t>Хомут червячный 70-90/9 W1</t>
  </si>
  <si>
    <t>Хомут червячный 77-95/9 W1</t>
  </si>
  <si>
    <t>Хомут червячный 87-112/9 W1</t>
  </si>
  <si>
    <t>Хомут червячный 100-120/9 W1</t>
  </si>
  <si>
    <t>Хомут червячный 110-130/9 W1</t>
  </si>
  <si>
    <t>Хомут червячный 120-140/9 W1</t>
  </si>
  <si>
    <t>Хомут червячный 130-150/9 W1</t>
  </si>
  <si>
    <t>Хомут червячный 140-160/9 W1</t>
  </si>
  <si>
    <t>Хомут червячный 150-180/9 W1</t>
  </si>
  <si>
    <t>Хомут червячный 8-12/9 W2</t>
  </si>
  <si>
    <t>Хомут червячный 10-16/9 W2</t>
  </si>
  <si>
    <t>Хомут червячный 20-32/9 W2</t>
  </si>
  <si>
    <t>Хомут червячный 25-40/9 W2</t>
  </si>
  <si>
    <t>Хомут червячный 32-50/9 W2</t>
  </si>
  <si>
    <t>Хомут червячный 40-60/9 W2</t>
  </si>
  <si>
    <t>Хомут червячный 50-70/9 W2</t>
  </si>
  <si>
    <t>Хомут червячный 60-80/9 W2</t>
  </si>
  <si>
    <t>Хомут червячный 70-90/9 W2</t>
  </si>
  <si>
    <t>Червячный  хомут Россия   9/ W1</t>
  </si>
  <si>
    <t>Червячный  хомут Россия   9/ W2</t>
  </si>
  <si>
    <t>Червячный  хомут Россия     12/ W2</t>
  </si>
  <si>
    <t>Хомут червячный 100-120/12 W2</t>
  </si>
  <si>
    <t>Хомут червячный 110-130/12 W2</t>
  </si>
  <si>
    <t>Хомут червячный 120-140/12 W2</t>
  </si>
  <si>
    <t>Хомут червячный 130-150/12 W2</t>
  </si>
  <si>
    <t>Хомут червячный 12-20/9 W2</t>
  </si>
  <si>
    <t>Хомут червячный 16-25/9 W2</t>
  </si>
  <si>
    <t>Хомут червячный 80-100/12 W2</t>
  </si>
  <si>
    <t>Хомут червячный 90-110/12 W2</t>
  </si>
  <si>
    <t>Хомут червячный 170-190/12 W2</t>
  </si>
  <si>
    <t>Хомут червячный 180-200/12 W2</t>
  </si>
  <si>
    <t>Хомут червячный 190-210/12 W2</t>
  </si>
  <si>
    <t>Хомут червячный 200-220/12 W2</t>
  </si>
  <si>
    <t>Хомут червячный 210-230/12 W2</t>
  </si>
  <si>
    <t>Хомут червячный 220-240/12 W2</t>
  </si>
  <si>
    <t>Хомут червячный 230-250/12 W2</t>
  </si>
  <si>
    <t>Червячный  хомут Россия   12/ W1</t>
  </si>
  <si>
    <t>Хомут червячный 16-25/12 W1</t>
  </si>
  <si>
    <t>Хомут червячный 20-32/12 W1</t>
  </si>
  <si>
    <t>Хомут червячный 25-40/12 W1</t>
  </si>
  <si>
    <t>Хомут червячный 32-50/12 W1</t>
  </si>
  <si>
    <t>Хомут червячный 40-60/12 W1</t>
  </si>
  <si>
    <t>Хомут червячный 50-70/12 W1</t>
  </si>
  <si>
    <t>Хомут червячный 60-80/12/W1</t>
  </si>
  <si>
    <t>Хомут червячный 70-90/12 W1</t>
  </si>
  <si>
    <t>Хомут червячный 80-100/12 W1</t>
  </si>
  <si>
    <t>Хомут червячный 90-110/12 W1</t>
  </si>
  <si>
    <t>Хомут червячный 100-120/12 W1</t>
  </si>
  <si>
    <t>Хомут пружинный (DAR)</t>
  </si>
  <si>
    <t xml:space="preserve">Хомут пружинный 8 </t>
  </si>
  <si>
    <t>Хомут пружинный 10</t>
  </si>
  <si>
    <t xml:space="preserve">Хомут пружинный 12 </t>
  </si>
  <si>
    <t>Хомут пружинный 14</t>
  </si>
  <si>
    <t>Хомут пружинный 16</t>
  </si>
  <si>
    <t>Хомут пружинный 18</t>
  </si>
  <si>
    <t>Хомут пружинный 20</t>
  </si>
  <si>
    <t xml:space="preserve">Хомут с ключом </t>
  </si>
  <si>
    <t>Хомут с ключом 08-12</t>
  </si>
  <si>
    <t>Хомут с ключом 10-16</t>
  </si>
  <si>
    <t>Хомут с ключом 12-20</t>
  </si>
  <si>
    <t>Хомут с ключом 16-25</t>
  </si>
  <si>
    <t>Хомут с ключом 25-40</t>
  </si>
  <si>
    <t>Хомут с ключом 32-50</t>
  </si>
  <si>
    <t>Хомут с ключом 40-60</t>
  </si>
  <si>
    <t>Хомут с ключом 50-70</t>
  </si>
  <si>
    <t>Хомут с ключом 60-80</t>
  </si>
  <si>
    <t>Хомут с ключом 70-90</t>
  </si>
  <si>
    <t>Хомут с ключом 80-100</t>
  </si>
  <si>
    <t>Хомут с ключом 90-110</t>
  </si>
  <si>
    <t>Хомут трубный с гайкой  DG3</t>
  </si>
  <si>
    <t>Хомут трубный с гайкой  DG2</t>
  </si>
  <si>
    <t>Хомут червячный 80-100/9 W2</t>
  </si>
  <si>
    <t>Хомут червячный 110-130/12 W1</t>
  </si>
  <si>
    <t>Хомут червячный 120-140/12 W1</t>
  </si>
  <si>
    <t>Хомут червячный 32-50/12 W2</t>
  </si>
  <si>
    <t>Хомут проволочный   62 мм  (50)</t>
  </si>
  <si>
    <t>Хомут проволочный   68 мм  (25)</t>
  </si>
  <si>
    <t>Хомут проволочный   80 мм  (25)</t>
  </si>
  <si>
    <t>Хомут проволочный   85 мм  (25)</t>
  </si>
  <si>
    <t>Хомут проволочный   95 мм (25)</t>
  </si>
  <si>
    <t>Хомут проволочный   100 мм  (25)</t>
  </si>
  <si>
    <t>Хомут с ключом 20-32</t>
  </si>
  <si>
    <t>Хомут с ключом 30-45</t>
  </si>
  <si>
    <t>Силовой хомут  42 - 46 (200/10)</t>
  </si>
  <si>
    <t>Силовой хомут  115 - 130 (50/10)</t>
  </si>
  <si>
    <t>Фитинг пластиковый</t>
  </si>
  <si>
    <t>Фитинг Т-образный PUT 4</t>
  </si>
  <si>
    <t>Фитинг Т-образный PUT 6</t>
  </si>
  <si>
    <t>Фитинг Т-образный PUT 8</t>
  </si>
  <si>
    <t>Фитинг Т-образный PUT 10</t>
  </si>
  <si>
    <t>Фитинг Т-образный PUT 12</t>
  </si>
  <si>
    <t>Фитинг Т-образный PUT 8-4</t>
  </si>
  <si>
    <t>Фитинг Т-образный PUT 8-6</t>
  </si>
  <si>
    <t>Фитинг Т-образный PUT 10-6</t>
  </si>
  <si>
    <t>Фитинг Т-образный PUT 10-8</t>
  </si>
  <si>
    <t>Фитинг Т-образный PUT 12-10</t>
  </si>
  <si>
    <t>Фитинг Х-образный PZA 10</t>
  </si>
  <si>
    <t>Фитинг Х-образный PZA 6</t>
  </si>
  <si>
    <t>Фитинг Х-образный PZA 8</t>
  </si>
  <si>
    <t>Фитинг Г-образный PUL 4</t>
  </si>
  <si>
    <t>Фитинг Г-образный PUL 6</t>
  </si>
  <si>
    <t>Фитинг Г-образный PUL 8</t>
  </si>
  <si>
    <t>Фитинг Г-образный PUL 10</t>
  </si>
  <si>
    <t>Фитинг Г-образный PUL 12</t>
  </si>
  <si>
    <t>Фитинг прямой PG 6-4</t>
  </si>
  <si>
    <t>Фитинг прямой PG 8-4</t>
  </si>
  <si>
    <t>Фитинг прямой PG 8-6</t>
  </si>
  <si>
    <t>Фитинг прямой PG 10-6</t>
  </si>
  <si>
    <t>Фитинг прямой PG 10-8</t>
  </si>
  <si>
    <t>Фитинг прямой PG 12-6</t>
  </si>
  <si>
    <t>Фитинг прямой PG 12-8</t>
  </si>
  <si>
    <t>Фитинг прямой PG 12-10</t>
  </si>
  <si>
    <t>Фитинг прямой PUC 4</t>
  </si>
  <si>
    <t>Фитинг прямой PUC 6</t>
  </si>
  <si>
    <t>Фитинг прямой PUC 8</t>
  </si>
  <si>
    <t>Фитинг прямой PUC 10</t>
  </si>
  <si>
    <t>Фитинг прямой PUC 12</t>
  </si>
  <si>
    <t>Фитинг FCK 10</t>
  </si>
  <si>
    <t>Фитинг FCK 6</t>
  </si>
  <si>
    <t>Фитинг FCK 8</t>
  </si>
  <si>
    <t>Фитинг FCK 12</t>
  </si>
  <si>
    <t>Заглушка</t>
  </si>
  <si>
    <t>Заглушка РР 6</t>
  </si>
  <si>
    <t>Заглушка РР 8</t>
  </si>
  <si>
    <t>Заглушка РР 10</t>
  </si>
  <si>
    <t>Фитинг-клапан HVFF 06-06</t>
  </si>
  <si>
    <t>Фитинг-клапан HVFF 08-06</t>
  </si>
  <si>
    <t>Фитинг-клапан HVFF 08-08</t>
  </si>
  <si>
    <t>Фитинг-клапан HVFF 10-10</t>
  </si>
  <si>
    <t>Фитинг-заглушка PPF-4</t>
  </si>
  <si>
    <t>Фитинг-заглушка PPF-6</t>
  </si>
  <si>
    <t>Фитинг-заглушка PPF-8</t>
  </si>
  <si>
    <t>Фитинг-заглушка PPF-10</t>
  </si>
  <si>
    <t>Фитинг-заглушка PPF-12</t>
  </si>
  <si>
    <t>Фитинг латунный</t>
  </si>
  <si>
    <t>Фитинг латунный KI 08</t>
  </si>
  <si>
    <t>Фитинг латунный KI 10</t>
  </si>
  <si>
    <t>Фитинг латунный KI 12</t>
  </si>
  <si>
    <t>Фитинг прямой NKI 10</t>
  </si>
  <si>
    <t>Фитинг прямой NKI 4</t>
  </si>
  <si>
    <t>Фитинг прямой NKI 6</t>
  </si>
  <si>
    <t>Фитинг прямой NKI 8</t>
  </si>
  <si>
    <t>Фитинг прямой NKI 12</t>
  </si>
  <si>
    <t>Фитинг прямой с внутр.резьбой PCF 6-01</t>
  </si>
  <si>
    <t>Фитинг прямой с нар.резьбой PC 6-01</t>
  </si>
  <si>
    <t>Трубка полиуретановая</t>
  </si>
  <si>
    <t>Трубка 4*2,5</t>
  </si>
  <si>
    <t>Трубка 6*4</t>
  </si>
  <si>
    <t>Трубка 8*5,5</t>
  </si>
  <si>
    <t>Трубка 10*6,5</t>
  </si>
  <si>
    <t>Трубка 12*8</t>
  </si>
  <si>
    <t>Нож д/резки трубки</t>
  </si>
  <si>
    <t>Хомут пружинный 22</t>
  </si>
  <si>
    <t>Хомут пружинный 24</t>
  </si>
  <si>
    <t>Хомут пружинный 26</t>
  </si>
  <si>
    <t>Хомут пружинный 28</t>
  </si>
  <si>
    <t>Хомут пружинный 30</t>
  </si>
  <si>
    <t>Хомут пыльника ШРУС</t>
  </si>
  <si>
    <t>Хомут пыльника ШРУС 20-50</t>
  </si>
  <si>
    <t>Хомут пыльника ШРУС 50-120</t>
  </si>
  <si>
    <t>Хомут пружинный 32</t>
  </si>
  <si>
    <t>Хомут пружинный 37</t>
  </si>
  <si>
    <t>Хомут пружинный 38</t>
  </si>
  <si>
    <t>Хомут пружинный 40</t>
  </si>
  <si>
    <t>Хомут пружинный 42</t>
  </si>
  <si>
    <t>Хомут пружинный 6</t>
  </si>
  <si>
    <t>Хомут пружинный 9</t>
  </si>
  <si>
    <t xml:space="preserve">  двухлап. d 38-40 мм  </t>
  </si>
  <si>
    <t>Хомут пружинный (черный), сталь 50CRV4</t>
  </si>
  <si>
    <t>Хомут пружинный 6 (черный)</t>
  </si>
  <si>
    <t>Хомут пружинный 8 (черный)</t>
  </si>
  <si>
    <t>Хомут пружинный 9 (черный)</t>
  </si>
  <si>
    <t>Хомут пружинный 10 (черный)</t>
  </si>
  <si>
    <t>Хомут пружинный 11 (черный)</t>
  </si>
  <si>
    <t>Хомут пружинный 12 (черный)</t>
  </si>
  <si>
    <t>Хомут пружинный 13 (черный)</t>
  </si>
  <si>
    <t>Хомут пружинный 14 (черный)</t>
  </si>
  <si>
    <t>Хомут пружинный 15 (черный)</t>
  </si>
  <si>
    <t>Хомут пружинный 16 (черный)</t>
  </si>
  <si>
    <t>Хомут пружинный 17 (черный)</t>
  </si>
  <si>
    <t>Хомут пружинный 18 (черный)</t>
  </si>
  <si>
    <t>Хомут пружинный 20 (черный)</t>
  </si>
  <si>
    <t>Хомут пружинный 21 (черный)</t>
  </si>
  <si>
    <t>Хомут пружинный 22 (черный)</t>
  </si>
  <si>
    <t>Хомут пружинный 23 (черный)</t>
  </si>
  <si>
    <t>Хомут пружинный 24 (черный)</t>
  </si>
  <si>
    <t>Лента 9-0,6мм W2 (30м) (Китай)</t>
  </si>
  <si>
    <t>Стяжка кабельная стальная (нерж. коррозионностойкая сталь)</t>
  </si>
  <si>
    <t>Стяжка СКС 4,6*100мм (50шт)</t>
  </si>
  <si>
    <t>Стяжка СКС 4,6*150мм (50шт)</t>
  </si>
  <si>
    <t>Стяжка СКС 4,6*200мм (50шт)</t>
  </si>
  <si>
    <t>Стяжка СКС 4,6*300мм (50шт)</t>
  </si>
  <si>
    <t>Стяжка СКС 4,6*360мм (50шт)</t>
  </si>
  <si>
    <t>Стяжка СКС 4,6*520мм (50шт)</t>
  </si>
  <si>
    <t>Хомут червячный 140-160/12 W3</t>
  </si>
  <si>
    <t>Стяжка СКС 7,9*200мм (50шт)</t>
  </si>
  <si>
    <t>Стяжка СКС 7,9*250мм (50шт)</t>
  </si>
  <si>
    <t>Стяжка СКС 7,9*300мм (50шт)</t>
  </si>
  <si>
    <t>Стяжка СКС 7,9*400мм (50шт)</t>
  </si>
  <si>
    <t>Стяжка СКС 7,9*500мм (50шт)</t>
  </si>
  <si>
    <t>Стяжки нейлоновые с крепёжным отверстием под винт</t>
  </si>
  <si>
    <t>Стяжка кабельная с маркировочной площадкой</t>
  </si>
  <si>
    <t>Стяжка кабельная КСМ 3,0*100мм (100шт)</t>
  </si>
  <si>
    <t>Стяжка кабельная КСМ 3,0*200мм (100шт)</t>
  </si>
  <si>
    <t>Стяжка кабельная КСМ 4,0*205мм (100шт)</t>
  </si>
  <si>
    <t>Стяжка кабельная с горизонтальным замком</t>
  </si>
  <si>
    <t>Стяжка 3,6*145мм (100шт)</t>
  </si>
  <si>
    <t>Стяжка 4,3*200мм (100шт)</t>
  </si>
  <si>
    <t>Стяжка 3,5*100мм (100шт)</t>
  </si>
  <si>
    <t>Стяжка кабельная 9,0*180мм</t>
  </si>
  <si>
    <t>Стяжка кабельная 9,0*260мм</t>
  </si>
  <si>
    <t>Стяжка кабельная 9,0*350мм</t>
  </si>
  <si>
    <t xml:space="preserve">Стяжка кабельная 6,0*180мм </t>
  </si>
  <si>
    <r>
      <rPr>
        <b/>
        <sz val="24"/>
        <color rgb="FF006666"/>
        <rFont val="Times New Roman"/>
        <family val="1"/>
        <charset val="204"/>
      </rPr>
      <t xml:space="preserve">                 </t>
    </r>
    <r>
      <rPr>
        <b/>
        <sz val="48"/>
        <color rgb="FF006666"/>
        <rFont val="Times New Roman"/>
        <family val="1"/>
        <charset val="204"/>
      </rPr>
      <t>ООО  «Иркутский Мир Хомутов»</t>
    </r>
    <r>
      <rPr>
        <b/>
        <sz val="24"/>
        <color rgb="FF006666"/>
        <rFont val="Times New Roman"/>
        <family val="1"/>
        <charset val="204"/>
      </rPr>
      <t xml:space="preserve">
                           </t>
    </r>
    <r>
      <rPr>
        <b/>
        <sz val="24"/>
        <color theme="3" tint="-0.499984740745262"/>
        <rFont val="Times New Roman"/>
        <family val="1"/>
        <charset val="204"/>
      </rPr>
      <t xml:space="preserve">664035, г. Иркутск, ул. Шевцова, д. 10, оф. 4, тел. (3952)77-96-57, 735-250
                            ИНН 3849016567 КПП 384901001 ОГРН 1113850025662                                                                                                                                                                                                                                                                                                                                                                                                      www.homut-irk.ru, mail@homut-irk.ru
                        </t>
    </r>
    <r>
      <rPr>
        <b/>
        <sz val="13"/>
        <color rgb="FF006666"/>
        <rFont val="Times New Roman"/>
        <family val="1"/>
        <charset val="204"/>
      </rPr>
      <t xml:space="preserve">                        Для постоянных клиентов предусмотрены скидки</t>
    </r>
    <r>
      <rPr>
        <b/>
        <sz val="16"/>
        <color rgb="FF006666"/>
        <rFont val="Times New Roman"/>
        <family val="1"/>
        <charset val="204"/>
      </rPr>
      <t xml:space="preserve"> </t>
    </r>
    <r>
      <rPr>
        <b/>
        <sz val="13"/>
        <color rgb="FF006666"/>
        <rFont val="Times New Roman"/>
        <family val="1"/>
        <charset val="204"/>
      </rPr>
      <t xml:space="preserve">                                                                                                                  </t>
    </r>
  </si>
  <si>
    <t>Силовой хомут PCD W1  29- 31 (100/10)</t>
  </si>
  <si>
    <t>Силовой хомут PCD W1  41- 51 (100/10)</t>
  </si>
  <si>
    <t>Силовой хомут PCD W1  60 - 70 (100/10)</t>
  </si>
  <si>
    <t>Силовой хомут PCD W1  66 - 76 (100/10)</t>
  </si>
  <si>
    <t>Силовой хомут PCD W1  76 - 86 (100/10)</t>
  </si>
  <si>
    <t>Силовой хомут PCD W1  70 - 80 (100/10)</t>
  </si>
  <si>
    <t>Силовой хомут PCD W1  80 - 90 (100/10)</t>
  </si>
  <si>
    <t>Силовой хомут PCD W1  86 - 96 (100/10)</t>
  </si>
  <si>
    <t>Силовой хомут PCD W1  90 - 100 (100/10)</t>
  </si>
  <si>
    <t>Силовой хомут PCD W1  110 - 120 (50/10)</t>
  </si>
  <si>
    <t>Силовой хомут PCD W1  116 - 126 (50/10)</t>
  </si>
  <si>
    <t>Силовой хомут PCD W1  126 - 136 (50/10)</t>
  </si>
  <si>
    <t>Силовой хомут PCD W1  156 - 176 (50/10)</t>
  </si>
  <si>
    <t>Гибкая стяжка 7,5*200мм, бесцвет (2500/100)</t>
  </si>
  <si>
    <t>Гибкая стяжка 9х760мм, бесцвет. (500/50)</t>
  </si>
  <si>
    <t>Гибкая стяжка 9х1020мм, черные (500/50)</t>
  </si>
  <si>
    <t>Шуруп-шпилька</t>
  </si>
  <si>
    <t>Шуруп-шпилька М 8*80</t>
  </si>
  <si>
    <t>Шуруп-шпилька М 8*90</t>
  </si>
  <si>
    <t>Шуруп-шпилька М 10*100</t>
  </si>
  <si>
    <t>Дюбель распорный</t>
  </si>
  <si>
    <t>Дюбель распорный 10*50мм</t>
  </si>
  <si>
    <t>Дюбель распорный 12*60мм</t>
  </si>
  <si>
    <t>Хомут Мини 6-8 (50)</t>
  </si>
  <si>
    <t>Хомут Мини 7-9 (50)</t>
  </si>
  <si>
    <t>Хомут Мини 8-10 (50)</t>
  </si>
  <si>
    <t>Хомут Мини 9-11 (50)</t>
  </si>
  <si>
    <t>Хомут Мини 10-12 (50)</t>
  </si>
  <si>
    <t>Хомут Мини 11-13 (50)</t>
  </si>
  <si>
    <t>Хомут Мини 12-14 (50)</t>
  </si>
  <si>
    <t>Хомут Мини 13-15 (50)</t>
  </si>
  <si>
    <t>Хомут Мини14-16 (50)</t>
  </si>
  <si>
    <t>Хомут Мини 15-17 (50)</t>
  </si>
  <si>
    <t>Хомут Мини 16-18 (50)</t>
  </si>
  <si>
    <t>Хомут Мини 17-19 (50)</t>
  </si>
  <si>
    <t>Хомут Мини 18-20 (50)</t>
  </si>
  <si>
    <t>Хомут Мини 19-21 (50)</t>
  </si>
  <si>
    <t>Хомут Мини 20-22 (50)</t>
  </si>
  <si>
    <t>Хомут Мини 22-24 (50)</t>
  </si>
  <si>
    <t>Хомут Мини 23-25 (50)</t>
  </si>
  <si>
    <t>Хомут Мини 24-26 (50)</t>
  </si>
  <si>
    <t>Хомут Мини 25-27 (50)</t>
  </si>
  <si>
    <t>Хомут Мини 26-28 (50)</t>
  </si>
  <si>
    <t>Хомут Мини 27-29 (50)</t>
  </si>
  <si>
    <t>Хомут Мини 28-30 (50)</t>
  </si>
  <si>
    <t>Хомут Мини 30-32 (50)</t>
  </si>
  <si>
    <t>Хомут Мини 31-33 (50)</t>
  </si>
  <si>
    <t>Хомут Мини 32-34 (50)</t>
  </si>
  <si>
    <t>Регулятор расхода воздуха</t>
  </si>
  <si>
    <t>Мел.опт.</t>
  </si>
  <si>
    <t>Регулятор расхода воздуха SCF 4</t>
  </si>
  <si>
    <t>Регулятор расхода воздуха SCF 6</t>
  </si>
  <si>
    <t>Регулятор расхода воздуха SCF 8</t>
  </si>
  <si>
    <t>Регулятор расхода воздуха SCF 10</t>
  </si>
  <si>
    <t>Регулятор расхода воздуха SCF 12</t>
  </si>
  <si>
    <t>Фитинг прямой с внутр.резьбой PCF 8-01</t>
  </si>
  <si>
    <t>Фитинг прямой с внутр.резьбой PCF 10-01</t>
  </si>
  <si>
    <t>Фитинг прямой с нар.резьбой PC 8-01</t>
  </si>
  <si>
    <t>Фитинг прямой с нар.резьбой PC 10-01</t>
  </si>
  <si>
    <t>Фитинг-клапан HVFF 12-12</t>
  </si>
  <si>
    <t>Фитинг прямой PGJ</t>
  </si>
  <si>
    <t>Мел. опт</t>
  </si>
  <si>
    <t>Фитинг прямой PGJ 8-4</t>
  </si>
  <si>
    <t>Фитинг прямой PGJ 8-6</t>
  </si>
  <si>
    <t>Фитинг прямой PGJ 10-6</t>
  </si>
  <si>
    <t>Фитинг прямой PGJ 10-8</t>
  </si>
  <si>
    <t>Фитинг прямой PGJ 12-6</t>
  </si>
  <si>
    <t>Фитинг прямой PGJ 12-8</t>
  </si>
  <si>
    <t>Фитинг прямой PGJ 12-10</t>
  </si>
  <si>
    <t>Фитинг L-обр. с внутр.резьбой</t>
  </si>
  <si>
    <t>Фитинг L-обр. с внутр.резьбой PLF 6-01</t>
  </si>
  <si>
    <t>Фитинг L-обр. с внутр.резьбой PLF 10-01</t>
  </si>
  <si>
    <t>Фитинг L-обр. с внутр.резьбой PLF 12-01</t>
  </si>
  <si>
    <t>Фитинг L-обр. PLJ</t>
  </si>
  <si>
    <t>Фитинг L-обр. PLJ 4</t>
  </si>
  <si>
    <t>Фитинг L-обр. PLJ 6</t>
  </si>
  <si>
    <t>Фитинг L-обр. PLJ 8</t>
  </si>
  <si>
    <t>Фитинг L-обр. PLJ 10</t>
  </si>
  <si>
    <t xml:space="preserve">  двухлап. d 60-63 мм</t>
  </si>
  <si>
    <t>Комплект PERROT</t>
  </si>
  <si>
    <t>Комплект со штуцером 89*75мм</t>
  </si>
  <si>
    <t>Комплект со штуцером 108*100мм</t>
  </si>
  <si>
    <t>Штуцеры</t>
  </si>
  <si>
    <t>Штуцер быстросъемный 1"</t>
  </si>
  <si>
    <t>Штуцер быстросъемный 1 1/2"</t>
  </si>
  <si>
    <t>Штуцер быстросъемный 1 1/4"</t>
  </si>
  <si>
    <t xml:space="preserve">Нажимной стоп-фитинг SPU </t>
  </si>
  <si>
    <t xml:space="preserve">Нажимной стоп-фитинг SPU 4 </t>
  </si>
  <si>
    <t>Нажимной стоп-фитинг SPU 6</t>
  </si>
  <si>
    <t>Нажимной стоп-фитинг SPU 8</t>
  </si>
  <si>
    <t>Нажимной стоп-фитинг SPU 10</t>
  </si>
  <si>
    <t>Нажимной стоп-фитинг SPU 12</t>
  </si>
  <si>
    <t>Фитинг-клапан HVFF 12-10</t>
  </si>
  <si>
    <t>Фитинг Т-образный PUT 12-6</t>
  </si>
  <si>
    <t>Фитинг Т-образный PUT 6-4</t>
  </si>
  <si>
    <t>Фитинг прямой с внутр.резьбой PCF 10-02</t>
  </si>
  <si>
    <t>Фитинг прямой с внутр.резьбой PCF 12-01</t>
  </si>
  <si>
    <t>Фитинг прямой с внутр.резьбой PCF 12-04</t>
  </si>
  <si>
    <t>Фитинг прямой с нар.резьбой PC 12-01</t>
  </si>
  <si>
    <t>Фитинг Х-образный PZA 4</t>
  </si>
  <si>
    <t>Фитинг Х-образный PZA 12</t>
  </si>
  <si>
    <t>Фитинг L-обр. с внутр.резьбой PLF 8-01</t>
  </si>
  <si>
    <t>Регулятор расхода воздуха L-обр. NSC 4-01</t>
  </si>
  <si>
    <t>Регулятор расхода воздуха L-обр. NSC 4-02</t>
  </si>
  <si>
    <t>Регулятор расхода воздуха L-обр. NSC 4-М5</t>
  </si>
  <si>
    <t>Регулятор расхода воздуха L-обр. NSC 6-01</t>
  </si>
  <si>
    <t>Регулятор расхода воздуха L-обр. NSC 6-02</t>
  </si>
  <si>
    <t>Регулятор расхода воздуха L-обр. NSC 8-01</t>
  </si>
  <si>
    <t>Регулятор расхода воздуха L-обр. NSC 8-02</t>
  </si>
  <si>
    <t>Регулятор расхода воздуха L-обр. NSC 10-01</t>
  </si>
  <si>
    <t>Фитинг пластиковый Y-обр. PW 6-4</t>
  </si>
  <si>
    <t>Фитинг пластиковый Y-обр. PW 8-4</t>
  </si>
  <si>
    <t>Фитинг пластиковый Y-обр. PW 8-6</t>
  </si>
  <si>
    <t>Фитинг пластиковый Y-обр. PW 10-6</t>
  </si>
  <si>
    <t>Фитинг пластиковый Y-обр. PW 10-8</t>
  </si>
  <si>
    <t>Фитинг пластиковый Y-обр. PW 12-6</t>
  </si>
  <si>
    <t>Фитинг пластиковый Y-обр. PW 12-8</t>
  </si>
  <si>
    <t>Фитинг пластиковый Y-обр. PW 12-10</t>
  </si>
  <si>
    <t>Фитинг пластиковый Y-обр. PY 4</t>
  </si>
  <si>
    <t>Фитинг пластиковый Y-обр. PY 6</t>
  </si>
  <si>
    <t>Фитинг пластиковый Y-обр. PY 8</t>
  </si>
  <si>
    <t>Фитинг пластиковый Y-обр. PY 10</t>
  </si>
  <si>
    <t>Фитинг пластиковый Y-обр. PY 12</t>
  </si>
  <si>
    <t>Регулятор расхода воздуха L-обр. NSC 12-04</t>
  </si>
  <si>
    <t>Фитинг-заглушка</t>
  </si>
  <si>
    <t>Фитинг-заглушка SD 01</t>
  </si>
  <si>
    <t>Фитинг-заглушка SD 02</t>
  </si>
  <si>
    <t>Фитинг-заглушка SD 03</t>
  </si>
  <si>
    <t>Фитинг-заглушка SD 04</t>
  </si>
  <si>
    <t>Фитинг-заглушка SU 04</t>
  </si>
  <si>
    <t>Фитинг-заглушка SU 01</t>
  </si>
  <si>
    <t>Фитинг-заглушка SU 02</t>
  </si>
  <si>
    <t>Фитинг-заглушка SU 03</t>
  </si>
  <si>
    <t>Хомут ушной 3-5 (100)</t>
  </si>
  <si>
    <t>Хомут ремонтный для водоснабжения</t>
  </si>
  <si>
    <t>хомут ремонтный  д. 21-23мм</t>
  </si>
  <si>
    <t>хомут ремонтный  д. 26-28мм</t>
  </si>
  <si>
    <t>хомут ремонтный  д. 33-35мм</t>
  </si>
  <si>
    <t>хомут ремонтный  д. 42-46мм</t>
  </si>
  <si>
    <t xml:space="preserve">хомут ремонтный  д. 48-55мм </t>
  </si>
  <si>
    <t>хомут ремонтный  д. 60-65мм</t>
  </si>
  <si>
    <t>хомут ремонтный  д. 76-81мм</t>
  </si>
  <si>
    <t>хомут ремонтный  д. 89-98мм</t>
  </si>
  <si>
    <t>хомут ремонтный  д. 108-118мм</t>
  </si>
  <si>
    <t>хомут ремонтный  д. 140-145мм</t>
  </si>
  <si>
    <t>хомут ремонтный  д. 165-170мм</t>
  </si>
  <si>
    <t>хомут ремонтный  д. 219-222мм</t>
  </si>
  <si>
    <t>хомут ремонтный  д. 273-274мм</t>
  </si>
  <si>
    <t>Фитинг прямой с нар.резьбой PC 10-04</t>
  </si>
  <si>
    <t>Фитинг прямой с нар.резьбой PC 12-04</t>
  </si>
  <si>
    <t>Фитинг L-обр. с нар.резьбой PL 10-01</t>
  </si>
  <si>
    <t>Фитинг L-обр. с нар.резьбой PL 10-04</t>
  </si>
  <si>
    <t>Фитинг L-обр. с нар.резьбой PL 12-01</t>
  </si>
  <si>
    <t>Фитинг L-обр. с нар.резьбой PL 12-04</t>
  </si>
  <si>
    <t>Скоба U-образная</t>
  </si>
  <si>
    <t>Скоба U-обр. с метрич.резьбой 20-27 (М8)</t>
  </si>
  <si>
    <t>Скоба U-обр. с метрич.резьбой 26-34 (М8)</t>
  </si>
  <si>
    <t>Скоба U-обр. с метрич.резьбой 33-42 (М8)</t>
  </si>
  <si>
    <t>Скоба U-обр. с метрич.резьбой 50-60 (М8)</t>
  </si>
  <si>
    <t>Скоба U-обр. с метрич.резьбой 60-70 (М10)</t>
  </si>
  <si>
    <t>Скоба U-обр. с метрич.резьбой 66-76 (М10)</t>
  </si>
  <si>
    <t>Скоба U-обр. с метрич.резьбой 70-82 (М10)</t>
  </si>
  <si>
    <t>Скоба U-обр. с метрич.резьбой 80-90 (М10)</t>
  </si>
  <si>
    <t>Фитинг L-обр. с внутр.резьбой PLF 8-04</t>
  </si>
  <si>
    <t>Фитинг прямой с нар.резьбой PC 12-02</t>
  </si>
  <si>
    <t>Фитинг прямой с нар.резьбой PC 10-02</t>
  </si>
  <si>
    <t>Фитинг прямой с нар.резьбой PC 6-02</t>
  </si>
  <si>
    <t>Хомут трубный  с шурупом 3/8" 15-19 (200)</t>
  </si>
  <si>
    <t>GBS 135/30 (130-140) (10/5)</t>
  </si>
  <si>
    <t>Фитинг тип РК 6</t>
  </si>
  <si>
    <t>Фитинг тип РК 8</t>
  </si>
  <si>
    <t>Фитинг тип РК 10</t>
  </si>
  <si>
    <t>Фитинг тип РК -5 трубок</t>
  </si>
  <si>
    <t>Фитинг-соединитель</t>
  </si>
  <si>
    <t>Фитинг-соединитель РН 20</t>
  </si>
  <si>
    <t>Фитинг-соединитель РН 30</t>
  </si>
  <si>
    <t>Фитинг-соединитель РН 40</t>
  </si>
  <si>
    <t>Фитинг-соединитель SH 20</t>
  </si>
  <si>
    <t>Фитинг-соединитель SH 30</t>
  </si>
  <si>
    <t>Фитинг-соединитель SH 40</t>
  </si>
  <si>
    <t xml:space="preserve">Фитинг латунный </t>
  </si>
  <si>
    <t>Фитинг латунный NPUT 06</t>
  </si>
  <si>
    <t>Фитинг латунный NPUT 08</t>
  </si>
  <si>
    <t>Фитинг латунный NPUT 10</t>
  </si>
  <si>
    <t>Фитинг латунный NPUT 12</t>
  </si>
  <si>
    <t>Фитинг латунный NPUT 06-04</t>
  </si>
  <si>
    <t>Фитинг латунный NPUT 08-06</t>
  </si>
  <si>
    <t>Фитинг латунный NPUT 10-08</t>
  </si>
  <si>
    <t>Фитинг латунный NPUT 12-10</t>
  </si>
  <si>
    <t>Фитинг латунный NPCT 06-01</t>
  </si>
  <si>
    <t>Фитинг латунный NPCT 06-02</t>
  </si>
  <si>
    <t>Фитинг латунный NPCT 08-01</t>
  </si>
  <si>
    <t>Фитинг латунный NPCT 08-02</t>
  </si>
  <si>
    <t>Фитинг латунный NPCT 10-01</t>
  </si>
  <si>
    <t>Фитинг латунный NPCT 10-02</t>
  </si>
  <si>
    <t>Фитинг латунный NPCT 10-03</t>
  </si>
  <si>
    <t>Фитинг латунный NPCT 12-02</t>
  </si>
  <si>
    <t>Фитинг латунный NPCT 12-03</t>
  </si>
  <si>
    <t>Фитинг латунный NPLT 06-01</t>
  </si>
  <si>
    <t>Фитинг латунный NPLT 06-02</t>
  </si>
  <si>
    <t>Фитинг латунный NPLT 08-01</t>
  </si>
  <si>
    <t>Фитинг латунный NPLT 08-02</t>
  </si>
  <si>
    <t>Фитинг латунный NPLT 10-01</t>
  </si>
  <si>
    <t>Фитинг латунный NPLT 10-02</t>
  </si>
  <si>
    <t>Фитинг латунный NPLT 12-02</t>
  </si>
  <si>
    <t>Фитинг латунный NPLT 12-03</t>
  </si>
  <si>
    <t>Прайс действует с 01 января 2014 года</t>
  </si>
  <si>
    <t>Скоба U-обр. с метрич.резьбой 40-49 (М8)</t>
  </si>
  <si>
    <t>Фитинг прямой с внутр.резьбой PCF 4-02</t>
  </si>
  <si>
    <t>Фитинг прямой с внутр.резьбой PCF 10-04</t>
  </si>
  <si>
    <t>Фитинг прямой с внутр.резьбой PCF 12-02</t>
  </si>
  <si>
    <t>Фитинг прямой с нар.резьбой PC 4-02</t>
  </si>
  <si>
    <t>Фитинг L-обр. с нар.резьбой PL 4-М5</t>
  </si>
  <si>
    <t xml:space="preserve">Хомут с гайкой DG2  3 1/2"  (95-108) </t>
  </si>
  <si>
    <t>1/2"  (13мм)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</si>
</sst>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43" formatCode="_-* #,##0.00_р_._-;\-* #,##0.00_р_._-;_-* &quot;-&quot;??_р_._-;_-@_-"/>
  </numFmts>
  <fonts count="69">
    <font>
      <sz val="10"/>
      <name val="Arial Cyr"/>
      <charset val="204"/>
    </font>
    <font>
      <sz val="10"/>
      <name val="Arial Cyr"/>
      <charset val="204"/>
    </font>
    <font>
      <sz val="10"/>
      <name val="Arial Cyr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8"/>
      <name val="Arial"/>
      <family val="2"/>
      <charset val="204"/>
    </font>
    <font>
      <sz val="13"/>
      <name val="Arial Cyr"/>
      <charset val="204"/>
    </font>
    <font>
      <b/>
      <sz val="13"/>
      <name val="Comic Sans MS"/>
      <family val="4"/>
      <charset val="204"/>
    </font>
    <font>
      <b/>
      <sz val="13"/>
      <name val="Arial Cyr"/>
      <charset val="204"/>
    </font>
    <font>
      <i/>
      <sz val="13"/>
      <name val="Arial Cyr"/>
      <charset val="204"/>
    </font>
    <font>
      <sz val="13"/>
      <name val="Arial"/>
      <family val="2"/>
      <charset val="204"/>
    </font>
    <font>
      <sz val="13"/>
      <name val="Arial"/>
      <family val="2"/>
      <charset val="204"/>
    </font>
    <font>
      <b/>
      <sz val="13"/>
      <color indexed="8"/>
      <name val="Arial Cyr"/>
      <charset val="204"/>
    </font>
    <font>
      <sz val="13"/>
      <name val="Arial Cyr"/>
      <family val="2"/>
      <charset val="204"/>
    </font>
    <font>
      <b/>
      <sz val="13"/>
      <name val="Arial"/>
      <family val="2"/>
      <charset val="204"/>
    </font>
    <font>
      <sz val="13"/>
      <color indexed="8"/>
      <name val="Arial"/>
      <family val="2"/>
      <charset val="204"/>
    </font>
    <font>
      <b/>
      <i/>
      <sz val="13"/>
      <color indexed="8"/>
      <name val="Arial Cyr"/>
      <charset val="204"/>
    </font>
    <font>
      <b/>
      <sz val="13"/>
      <name val="Arial Narrow"/>
      <family val="2"/>
      <charset val="204"/>
    </font>
    <font>
      <sz val="14"/>
      <name val="Arial Cyr"/>
      <charset val="204"/>
    </font>
    <font>
      <sz val="14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3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name val="Comic Sans MS"/>
      <family val="4"/>
      <charset val="204"/>
    </font>
    <font>
      <sz val="12"/>
      <name val="Arial Cyr"/>
      <charset val="204"/>
    </font>
    <font>
      <sz val="12"/>
      <name val="Arial"/>
      <family val="2"/>
      <charset val="177"/>
    </font>
    <font>
      <sz val="11"/>
      <name val="Arial"/>
      <family val="2"/>
      <charset val="177"/>
    </font>
    <font>
      <b/>
      <sz val="12"/>
      <name val="Arial Cyr"/>
      <charset val="204"/>
    </font>
    <font>
      <b/>
      <i/>
      <sz val="26"/>
      <name val="Arial Cyr"/>
      <charset val="204"/>
    </font>
    <font>
      <b/>
      <sz val="13"/>
      <color rgb="FF002060"/>
      <name val="Arial Cyr"/>
      <charset val="204"/>
    </font>
    <font>
      <i/>
      <sz val="13"/>
      <color rgb="FF002060"/>
      <name val="Arial Cyr"/>
      <charset val="204"/>
    </font>
    <font>
      <sz val="16"/>
      <color rgb="FF006666"/>
      <name val="Arial Cyr"/>
      <charset val="204"/>
    </font>
    <font>
      <b/>
      <sz val="16"/>
      <color rgb="FF006666"/>
      <name val="Times New Roman"/>
      <family val="1"/>
      <charset val="204"/>
    </font>
    <font>
      <b/>
      <sz val="13"/>
      <color rgb="FF006666"/>
      <name val="Times New Roman"/>
      <family val="1"/>
      <charset val="204"/>
    </font>
    <font>
      <b/>
      <sz val="24"/>
      <color theme="3" tint="-0.499984740745262"/>
      <name val="Times New Roman"/>
      <family val="1"/>
      <charset val="204"/>
    </font>
    <font>
      <b/>
      <sz val="24"/>
      <color rgb="FF006666"/>
      <name val="Times New Roman"/>
      <family val="1"/>
      <charset val="204"/>
    </font>
    <font>
      <b/>
      <sz val="36"/>
      <color rgb="FF006666"/>
      <name val="Times New Roman"/>
      <family val="1"/>
      <charset val="204"/>
    </font>
    <font>
      <b/>
      <sz val="13"/>
      <color rgb="FFFF0000"/>
      <name val="Comic Sans MS"/>
      <family val="4"/>
      <charset val="204"/>
    </font>
    <font>
      <i/>
      <sz val="13"/>
      <color rgb="FFFF0000"/>
      <name val="Arial Cyr"/>
      <charset val="204"/>
    </font>
    <font>
      <sz val="13"/>
      <color rgb="FFFF0000"/>
      <name val="Arial Cyr"/>
      <charset val="204"/>
    </font>
    <font>
      <sz val="13"/>
      <color rgb="FFFF0000"/>
      <name val="Arial"/>
      <family val="2"/>
      <charset val="204"/>
    </font>
    <font>
      <b/>
      <sz val="48"/>
      <color rgb="FF006666"/>
      <name val="Times New Roman"/>
      <family val="1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204"/>
    </font>
    <font>
      <b/>
      <sz val="13"/>
      <color rgb="FF002060"/>
      <name val="Times New Roman"/>
      <family val="1"/>
      <charset val="204"/>
    </font>
    <font>
      <i/>
      <sz val="13"/>
      <color rgb="FF00206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i/>
      <sz val="14"/>
      <color rgb="FF00206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13"/>
      <name val="Arial Black"/>
      <family val="2"/>
      <charset val="204"/>
    </font>
    <font>
      <sz val="13"/>
      <color theme="1"/>
      <name val="Times New Roman"/>
      <family val="1"/>
      <charset val="204"/>
    </font>
    <font>
      <i/>
      <sz val="13"/>
      <color theme="3" tint="-0.249977111117893"/>
      <name val="Arial Cyr"/>
      <charset val="204"/>
    </font>
    <font>
      <i/>
      <sz val="13"/>
      <color theme="3" tint="-0.249977111117893"/>
      <name val="Arial"/>
      <family val="2"/>
      <charset val="204"/>
    </font>
    <font>
      <b/>
      <sz val="13"/>
      <color theme="3" tint="-0.249977111117893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14"/>
      <name val="Arial Cyr"/>
      <charset val="204"/>
    </font>
    <font>
      <sz val="9"/>
      <color rgb="FF5B5B5B"/>
      <name val="Arial"/>
      <family val="2"/>
      <charset val="204"/>
    </font>
    <font>
      <b/>
      <sz val="14"/>
      <color rgb="FF212F0C"/>
      <name val="Times New Roman"/>
      <family val="1"/>
      <charset val="204"/>
    </font>
    <font>
      <sz val="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4" fillId="0" borderId="0"/>
    <xf numFmtId="43" fontId="1" fillId="0" borderId="0" applyFont="0" applyFill="0" applyBorder="0" applyAlignment="0" applyProtection="0"/>
    <xf numFmtId="0" fontId="1" fillId="0" borderId="0"/>
  </cellStyleXfs>
  <cellXfs count="639">
    <xf numFmtId="0" fontId="0" fillId="0" borderId="0" xfId="0"/>
    <xf numFmtId="2" fontId="7" fillId="0" borderId="1" xfId="0" applyNumberFormat="1" applyFont="1" applyFill="1" applyBorder="1" applyAlignment="1" applyProtection="1">
      <alignment horizontal="center"/>
      <protection hidden="1"/>
    </xf>
    <xf numFmtId="2" fontId="11" fillId="0" borderId="1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Fill="1" applyBorder="1" applyAlignment="1" applyProtection="1">
      <alignment horizontal="center"/>
      <protection hidden="1"/>
    </xf>
    <xf numFmtId="2" fontId="7" fillId="0" borderId="7" xfId="0" applyNumberFormat="1" applyFont="1" applyFill="1" applyBorder="1" applyAlignment="1" applyProtection="1">
      <alignment horizontal="center"/>
      <protection hidden="1"/>
    </xf>
    <xf numFmtId="2" fontId="7" fillId="0" borderId="20" xfId="0" applyNumberFormat="1" applyFont="1" applyFill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2" fontId="28" fillId="3" borderId="22" xfId="0" applyNumberFormat="1" applyFont="1" applyFill="1" applyBorder="1" applyAlignment="1" applyProtection="1">
      <alignment horizontal="center" vertical="center" wrapText="1"/>
      <protection hidden="1"/>
    </xf>
    <xf numFmtId="2" fontId="22" fillId="0" borderId="0" xfId="0" applyNumberFormat="1" applyFont="1" applyBorder="1" applyAlignment="1" applyProtection="1">
      <alignment horizontal="center"/>
      <protection hidden="1"/>
    </xf>
    <xf numFmtId="2" fontId="7" fillId="0" borderId="23" xfId="0" applyNumberFormat="1" applyFont="1" applyFill="1" applyBorder="1" applyAlignment="1" applyProtection="1">
      <alignment horizontal="center"/>
      <protection hidden="1"/>
    </xf>
    <xf numFmtId="2" fontId="7" fillId="0" borderId="0" xfId="0" applyNumberFormat="1" applyFont="1" applyProtection="1">
      <protection hidden="1"/>
    </xf>
    <xf numFmtId="2" fontId="7" fillId="0" borderId="0" xfId="0" applyNumberFormat="1" applyFont="1" applyFill="1" applyBorder="1" applyAlignment="1" applyProtection="1">
      <alignment horizontal="center"/>
      <protection hidden="1"/>
    </xf>
    <xf numFmtId="2" fontId="11" fillId="0" borderId="20" xfId="0" applyNumberFormat="1" applyFont="1" applyFill="1" applyBorder="1" applyAlignment="1" applyProtection="1">
      <alignment horizontal="center"/>
      <protection hidden="1"/>
    </xf>
    <xf numFmtId="2" fontId="7" fillId="0" borderId="20" xfId="0" applyNumberFormat="1" applyFont="1" applyBorder="1" applyAlignment="1" applyProtection="1">
      <alignment horizontal="center"/>
      <protection hidden="1"/>
    </xf>
    <xf numFmtId="2" fontId="11" fillId="0" borderId="20" xfId="0" applyNumberFormat="1" applyFont="1" applyFill="1" applyBorder="1" applyProtection="1">
      <protection hidden="1"/>
    </xf>
    <xf numFmtId="2" fontId="11" fillId="0" borderId="20" xfId="0" applyNumberFormat="1" applyFont="1" applyBorder="1" applyProtection="1">
      <protection hidden="1"/>
    </xf>
    <xf numFmtId="2" fontId="7" fillId="0" borderId="20" xfId="0" applyNumberFormat="1" applyFont="1" applyBorder="1" applyProtection="1">
      <protection hidden="1"/>
    </xf>
    <xf numFmtId="2" fontId="28" fillId="0" borderId="20" xfId="0" applyNumberFormat="1" applyFont="1" applyBorder="1" applyProtection="1">
      <protection hidden="1"/>
    </xf>
    <xf numFmtId="2" fontId="7" fillId="0" borderId="34" xfId="0" applyNumberFormat="1" applyFont="1" applyFill="1" applyBorder="1" applyAlignment="1" applyProtection="1">
      <alignment horizontal="center"/>
      <protection hidden="1"/>
    </xf>
    <xf numFmtId="2" fontId="7" fillId="0" borderId="21" xfId="0" applyNumberFormat="1" applyFont="1" applyFill="1" applyBorder="1" applyAlignment="1" applyProtection="1">
      <alignment horizontal="center"/>
      <protection hidden="1"/>
    </xf>
    <xf numFmtId="2" fontId="11" fillId="0" borderId="20" xfId="0" applyNumberFormat="1" applyFont="1" applyBorder="1" applyAlignment="1" applyProtection="1">
      <alignment horizontal="center"/>
      <protection hidden="1"/>
    </xf>
    <xf numFmtId="2" fontId="7" fillId="0" borderId="20" xfId="0" applyNumberFormat="1" applyFont="1" applyFill="1" applyBorder="1" applyAlignment="1" applyProtection="1">
      <alignment horizontal="center" vertical="center"/>
      <protection hidden="1"/>
    </xf>
    <xf numFmtId="2" fontId="24" fillId="0" borderId="20" xfId="1" applyNumberFormat="1" applyFont="1" applyFill="1" applyBorder="1" applyAlignment="1" applyProtection="1">
      <alignment horizontal="center"/>
      <protection hidden="1"/>
    </xf>
    <xf numFmtId="2" fontId="24" fillId="0" borderId="20" xfId="0" applyNumberFormat="1" applyFont="1" applyFill="1" applyBorder="1" applyAlignment="1" applyProtection="1">
      <alignment horizontal="center"/>
      <protection hidden="1"/>
    </xf>
    <xf numFmtId="2" fontId="7" fillId="0" borderId="36" xfId="0" applyNumberFormat="1" applyFont="1" applyFill="1" applyBorder="1" applyAlignment="1" applyProtection="1">
      <alignment horizontal="center"/>
      <protection hidden="1"/>
    </xf>
    <xf numFmtId="2" fontId="7" fillId="0" borderId="37" xfId="0" applyNumberFormat="1" applyFont="1" applyFill="1" applyBorder="1" applyAlignment="1" applyProtection="1">
      <alignment horizontal="center"/>
      <protection hidden="1"/>
    </xf>
    <xf numFmtId="2" fontId="7" fillId="0" borderId="39" xfId="0" applyNumberFormat="1" applyFont="1" applyFill="1" applyBorder="1" applyAlignment="1" applyProtection="1">
      <alignment horizontal="center"/>
      <protection hidden="1"/>
    </xf>
    <xf numFmtId="2" fontId="7" fillId="0" borderId="3" xfId="0" applyNumberFormat="1" applyFont="1" applyFill="1" applyBorder="1" applyAlignment="1" applyProtection="1">
      <alignment horizontal="center"/>
      <protection hidden="1"/>
    </xf>
    <xf numFmtId="2" fontId="7" fillId="0" borderId="6" xfId="0" applyNumberFormat="1" applyFont="1" applyFill="1" applyBorder="1" applyAlignment="1" applyProtection="1">
      <alignment horizontal="center"/>
      <protection hidden="1"/>
    </xf>
    <xf numFmtId="2" fontId="7" fillId="0" borderId="9" xfId="0" applyNumberFormat="1" applyFont="1" applyFill="1" applyBorder="1" applyAlignment="1" applyProtection="1">
      <alignment horizontal="center"/>
      <protection hidden="1"/>
    </xf>
    <xf numFmtId="2" fontId="11" fillId="0" borderId="34" xfId="0" applyNumberFormat="1" applyFont="1" applyBorder="1" applyAlignment="1" applyProtection="1">
      <alignment horizontal="center"/>
      <protection hidden="1"/>
    </xf>
    <xf numFmtId="2" fontId="11" fillId="0" borderId="21" xfId="0" applyNumberFormat="1" applyFont="1" applyBorder="1" applyAlignment="1" applyProtection="1">
      <alignment horizontal="center"/>
      <protection hidden="1"/>
    </xf>
    <xf numFmtId="2" fontId="11" fillId="0" borderId="34" xfId="0" applyNumberFormat="1" applyFont="1" applyBorder="1" applyAlignment="1" applyProtection="1">
      <alignment horizontal="center" wrapText="1"/>
      <protection hidden="1"/>
    </xf>
    <xf numFmtId="2" fontId="7" fillId="0" borderId="34" xfId="0" applyNumberFormat="1" applyFont="1" applyFill="1" applyBorder="1" applyAlignment="1" applyProtection="1">
      <alignment horizontal="center" vertical="center"/>
      <protection hidden="1"/>
    </xf>
    <xf numFmtId="2" fontId="7" fillId="0" borderId="21" xfId="0" applyNumberFormat="1" applyFont="1" applyFill="1" applyBorder="1" applyAlignment="1" applyProtection="1">
      <alignment horizontal="center" vertical="center"/>
      <protection hidden="1"/>
    </xf>
    <xf numFmtId="2" fontId="11" fillId="0" borderId="34" xfId="0" applyNumberFormat="1" applyFont="1" applyFill="1" applyBorder="1" applyAlignment="1" applyProtection="1">
      <alignment horizontal="center"/>
      <protection hidden="1"/>
    </xf>
    <xf numFmtId="2" fontId="11" fillId="0" borderId="21" xfId="0" applyNumberFormat="1" applyFont="1" applyFill="1" applyBorder="1" applyAlignment="1" applyProtection="1">
      <alignment horizontal="center"/>
      <protection hidden="1"/>
    </xf>
    <xf numFmtId="2" fontId="7" fillId="0" borderId="34" xfId="0" applyNumberFormat="1" applyFont="1" applyBorder="1" applyAlignment="1" applyProtection="1">
      <alignment horizontal="center"/>
      <protection hidden="1"/>
    </xf>
    <xf numFmtId="2" fontId="7" fillId="0" borderId="21" xfId="0" applyNumberFormat="1" applyFont="1" applyBorder="1" applyAlignment="1" applyProtection="1">
      <alignment horizontal="center"/>
      <protection hidden="1"/>
    </xf>
    <xf numFmtId="2" fontId="11" fillId="0" borderId="34" xfId="0" applyNumberFormat="1" applyFont="1" applyFill="1" applyBorder="1" applyProtection="1">
      <protection hidden="1"/>
    </xf>
    <xf numFmtId="2" fontId="11" fillId="0" borderId="21" xfId="0" applyNumberFormat="1" applyFont="1" applyFill="1" applyBorder="1" applyProtection="1">
      <protection hidden="1"/>
    </xf>
    <xf numFmtId="2" fontId="11" fillId="0" borderId="34" xfId="0" applyNumberFormat="1" applyFont="1" applyBorder="1" applyProtection="1">
      <protection hidden="1"/>
    </xf>
    <xf numFmtId="2" fontId="11" fillId="0" borderId="21" xfId="0" applyNumberFormat="1" applyFont="1" applyFill="1" applyBorder="1" applyAlignment="1" applyProtection="1">
      <alignment horizontal="right"/>
      <protection hidden="1"/>
    </xf>
    <xf numFmtId="2" fontId="7" fillId="0" borderId="12" xfId="0" applyNumberFormat="1" applyFont="1" applyFill="1" applyBorder="1" applyAlignment="1" applyProtection="1">
      <alignment horizontal="center"/>
      <protection hidden="1"/>
    </xf>
    <xf numFmtId="2" fontId="7" fillId="0" borderId="22" xfId="0" applyNumberFormat="1" applyFont="1" applyFill="1" applyBorder="1" applyAlignment="1" applyProtection="1">
      <alignment horizontal="center"/>
      <protection hidden="1"/>
    </xf>
    <xf numFmtId="2" fontId="7" fillId="0" borderId="34" xfId="0" applyNumberFormat="1" applyFont="1" applyBorder="1" applyProtection="1">
      <protection hidden="1"/>
    </xf>
    <xf numFmtId="2" fontId="7" fillId="0" borderId="21" xfId="0" applyNumberFormat="1" applyFont="1" applyBorder="1" applyProtection="1">
      <protection hidden="1"/>
    </xf>
    <xf numFmtId="2" fontId="24" fillId="2" borderId="0" xfId="0" applyNumberFormat="1" applyFont="1" applyFill="1" applyBorder="1" applyAlignment="1" applyProtection="1">
      <alignment horizontal="right"/>
      <protection hidden="1"/>
    </xf>
    <xf numFmtId="2" fontId="24" fillId="2" borderId="0" xfId="0" applyNumberFormat="1" applyFont="1" applyFill="1" applyBorder="1" applyAlignment="1" applyProtection="1">
      <alignment horizontal="center"/>
      <protection hidden="1"/>
    </xf>
    <xf numFmtId="2" fontId="28" fillId="0" borderId="34" xfId="0" applyNumberFormat="1" applyFont="1" applyBorder="1" applyProtection="1">
      <protection hidden="1"/>
    </xf>
    <xf numFmtId="2" fontId="28" fillId="0" borderId="21" xfId="0" applyNumberFormat="1" applyFont="1" applyBorder="1" applyProtection="1">
      <protection hidden="1"/>
    </xf>
    <xf numFmtId="2" fontId="11" fillId="0" borderId="0" xfId="0" applyNumberFormat="1" applyFont="1" applyBorder="1" applyAlignment="1" applyProtection="1">
      <alignment horizontal="center"/>
      <protection hidden="1"/>
    </xf>
    <xf numFmtId="2" fontId="11" fillId="0" borderId="3" xfId="0" applyNumberFormat="1" applyFont="1" applyBorder="1" applyAlignment="1" applyProtection="1">
      <alignment horizontal="center"/>
      <protection hidden="1"/>
    </xf>
    <xf numFmtId="2" fontId="11" fillId="0" borderId="6" xfId="0" applyNumberFormat="1" applyFont="1" applyBorder="1" applyAlignment="1" applyProtection="1">
      <alignment horizontal="center"/>
      <protection hidden="1"/>
    </xf>
    <xf numFmtId="2" fontId="11" fillId="0" borderId="9" xfId="0" applyNumberFormat="1" applyFont="1" applyBorder="1" applyAlignment="1" applyProtection="1">
      <alignment horizontal="center"/>
      <protection hidden="1"/>
    </xf>
    <xf numFmtId="2" fontId="24" fillId="0" borderId="34" xfId="0" applyNumberFormat="1" applyFont="1" applyFill="1" applyBorder="1" applyAlignment="1" applyProtection="1">
      <alignment horizontal="center"/>
      <protection hidden="1"/>
    </xf>
    <xf numFmtId="2" fontId="24" fillId="0" borderId="21" xfId="0" applyNumberFormat="1" applyFont="1" applyFill="1" applyBorder="1" applyAlignment="1" applyProtection="1">
      <alignment horizontal="center"/>
      <protection hidden="1"/>
    </xf>
    <xf numFmtId="2" fontId="7" fillId="0" borderId="36" xfId="0" applyNumberFormat="1" applyFont="1" applyFill="1" applyBorder="1" applyAlignment="1" applyProtection="1">
      <alignment horizontal="center" vertical="center" wrapText="1"/>
      <protection hidden="1"/>
    </xf>
    <xf numFmtId="2" fontId="11" fillId="0" borderId="12" xfId="0" applyNumberFormat="1" applyFont="1" applyBorder="1" applyAlignment="1" applyProtection="1">
      <alignment horizontal="center"/>
      <protection hidden="1"/>
    </xf>
    <xf numFmtId="2" fontId="24" fillId="0" borderId="34" xfId="1" applyNumberFormat="1" applyFont="1" applyFill="1" applyBorder="1" applyAlignment="1" applyProtection="1">
      <alignment horizontal="center"/>
      <protection hidden="1"/>
    </xf>
    <xf numFmtId="2" fontId="24" fillId="0" borderId="21" xfId="1" applyNumberFormat="1" applyFont="1" applyFill="1" applyBorder="1" applyAlignment="1" applyProtection="1">
      <alignment horizontal="center"/>
      <protection hidden="1"/>
    </xf>
    <xf numFmtId="2" fontId="7" fillId="0" borderId="40" xfId="0" applyNumberFormat="1" applyFont="1" applyFill="1" applyBorder="1" applyAlignment="1" applyProtection="1">
      <alignment horizontal="center"/>
      <protection hidden="1"/>
    </xf>
    <xf numFmtId="2" fontId="7" fillId="0" borderId="35" xfId="0" applyNumberFormat="1" applyFont="1" applyFill="1" applyBorder="1" applyAlignment="1" applyProtection="1">
      <alignment horizontal="center"/>
      <protection hidden="1"/>
    </xf>
    <xf numFmtId="2" fontId="28" fillId="3" borderId="45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20" xfId="0" applyNumberFormat="1" applyFont="1" applyFill="1" applyBorder="1" applyAlignment="1" applyProtection="1">
      <alignment horizontal="center" vertical="center"/>
      <protection hidden="1"/>
    </xf>
    <xf numFmtId="2" fontId="14" fillId="0" borderId="21" xfId="0" applyNumberFormat="1" applyFont="1" applyFill="1" applyBorder="1" applyAlignment="1" applyProtection="1">
      <alignment horizontal="center" vertical="center"/>
      <protection hidden="1"/>
    </xf>
    <xf numFmtId="2" fontId="7" fillId="0" borderId="20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34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2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2" xfId="0" applyNumberFormat="1" applyFont="1" applyFill="1" applyBorder="1" applyAlignment="1" applyProtection="1">
      <alignment horizontal="center"/>
      <protection hidden="1"/>
    </xf>
    <xf numFmtId="2" fontId="7" fillId="0" borderId="5" xfId="0" applyNumberFormat="1" applyFont="1" applyFill="1" applyBorder="1" applyAlignment="1" applyProtection="1">
      <alignment horizontal="center"/>
      <protection hidden="1"/>
    </xf>
    <xf numFmtId="2" fontId="7" fillId="0" borderId="8" xfId="0" applyNumberFormat="1" applyFont="1" applyFill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vertical="center"/>
      <protection hidden="1"/>
    </xf>
    <xf numFmtId="2" fontId="7" fillId="0" borderId="0" xfId="0" applyNumberFormat="1" applyFont="1" applyFill="1" applyBorder="1" applyAlignment="1" applyProtection="1">
      <alignment vertical="center"/>
      <protection hidden="1"/>
    </xf>
    <xf numFmtId="2" fontId="35" fillId="0" borderId="32" xfId="0" applyNumberFormat="1" applyFont="1" applyFill="1" applyBorder="1" applyAlignment="1" applyProtection="1">
      <alignment vertical="center"/>
      <protection hidden="1"/>
    </xf>
    <xf numFmtId="2" fontId="7" fillId="0" borderId="32" xfId="0" applyNumberFormat="1" applyFont="1" applyFill="1" applyBorder="1" applyAlignment="1" applyProtection="1">
      <alignment vertical="center"/>
      <protection hidden="1"/>
    </xf>
    <xf numFmtId="2" fontId="7" fillId="0" borderId="0" xfId="0" applyNumberFormat="1" applyFont="1" applyBorder="1" applyProtection="1">
      <protection hidden="1"/>
    </xf>
    <xf numFmtId="2" fontId="33" fillId="0" borderId="0" xfId="0" applyNumberFormat="1" applyFont="1" applyFill="1" applyBorder="1" applyAlignment="1" applyProtection="1">
      <alignment horizontal="center" vertical="center"/>
      <protection hidden="1"/>
    </xf>
    <xf numFmtId="2" fontId="34" fillId="0" borderId="0" xfId="0" applyNumberFormat="1" applyFont="1" applyFill="1" applyBorder="1" applyAlignment="1" applyProtection="1">
      <alignment horizontal="center" vertical="center"/>
      <protection hidden="1"/>
    </xf>
    <xf numFmtId="2" fontId="33" fillId="0" borderId="0" xfId="0" applyNumberFormat="1" applyFont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2" fontId="20" fillId="0" borderId="3" xfId="0" applyNumberFormat="1" applyFont="1" applyFill="1" applyBorder="1" applyProtection="1">
      <protection hidden="1"/>
    </xf>
    <xf numFmtId="2" fontId="20" fillId="0" borderId="3" xfId="0" applyNumberFormat="1" applyFont="1" applyBorder="1" applyProtection="1">
      <protection hidden="1"/>
    </xf>
    <xf numFmtId="2" fontId="12" fillId="0" borderId="0" xfId="4" applyNumberFormat="1" applyFont="1" applyFill="1" applyBorder="1" applyAlignment="1" applyProtection="1">
      <alignment horizontal="left"/>
      <protection hidden="1"/>
    </xf>
    <xf numFmtId="2" fontId="12" fillId="0" borderId="0" xfId="4" applyNumberFormat="1" applyFont="1" applyFill="1" applyBorder="1" applyAlignment="1" applyProtection="1">
      <alignment horizontal="center"/>
      <protection hidden="1"/>
    </xf>
    <xf numFmtId="2" fontId="19" fillId="0" borderId="6" xfId="0" applyNumberFormat="1" applyFont="1" applyFill="1" applyBorder="1" applyProtection="1">
      <protection hidden="1"/>
    </xf>
    <xf numFmtId="2" fontId="20" fillId="0" borderId="6" xfId="0" applyNumberFormat="1" applyFont="1" applyBorder="1" applyProtection="1">
      <protection hidden="1"/>
    </xf>
    <xf numFmtId="2" fontId="19" fillId="0" borderId="9" xfId="0" applyNumberFormat="1" applyFont="1" applyFill="1" applyBorder="1" applyProtection="1">
      <protection hidden="1"/>
    </xf>
    <xf numFmtId="2" fontId="7" fillId="0" borderId="38" xfId="0" applyNumberFormat="1" applyFont="1" applyFill="1" applyBorder="1" applyAlignment="1" applyProtection="1">
      <alignment horizontal="center"/>
      <protection hidden="1"/>
    </xf>
    <xf numFmtId="2" fontId="13" fillId="0" borderId="0" xfId="0" applyNumberFormat="1" applyFont="1" applyBorder="1" applyAlignment="1" applyProtection="1">
      <alignment horizontal="center" vertical="center" wrapText="1"/>
      <protection hidden="1"/>
    </xf>
    <xf numFmtId="2" fontId="7" fillId="0" borderId="0" xfId="0" applyNumberFormat="1" applyFont="1" applyBorder="1" applyAlignment="1" applyProtection="1">
      <protection hidden="1"/>
    </xf>
    <xf numFmtId="2" fontId="11" fillId="2" borderId="3" xfId="2" applyNumberFormat="1" applyFont="1" applyFill="1" applyBorder="1" applyAlignment="1" applyProtection="1">
      <alignment horizontal="left" vertical="center"/>
      <protection hidden="1"/>
    </xf>
    <xf numFmtId="2" fontId="11" fillId="2" borderId="6" xfId="2" applyNumberFormat="1" applyFont="1" applyFill="1" applyBorder="1" applyAlignment="1" applyProtection="1">
      <alignment horizontal="left" vertical="center"/>
      <protection hidden="1"/>
    </xf>
    <xf numFmtId="2" fontId="20" fillId="0" borderId="9" xfId="0" applyNumberFormat="1" applyFont="1" applyBorder="1" applyProtection="1">
      <protection hidden="1"/>
    </xf>
    <xf numFmtId="2" fontId="9" fillId="0" borderId="0" xfId="0" applyNumberFormat="1" applyFont="1" applyBorder="1" applyAlignment="1" applyProtection="1">
      <alignment horizontal="center" vertical="center"/>
      <protection hidden="1"/>
    </xf>
    <xf numFmtId="2" fontId="11" fillId="2" borderId="9" xfId="2" applyNumberFormat="1" applyFont="1" applyFill="1" applyBorder="1" applyAlignment="1" applyProtection="1">
      <alignment horizontal="left" vertical="center"/>
      <protection hidden="1"/>
    </xf>
    <xf numFmtId="2" fontId="7" fillId="0" borderId="3" xfId="0" applyNumberFormat="1" applyFont="1" applyBorder="1" applyAlignment="1" applyProtection="1">
      <alignment horizontal="left" vertical="center"/>
      <protection hidden="1"/>
    </xf>
    <xf numFmtId="2" fontId="11" fillId="0" borderId="6" xfId="0" applyNumberFormat="1" applyFont="1" applyBorder="1" applyProtection="1">
      <protection hidden="1"/>
    </xf>
    <xf numFmtId="2" fontId="11" fillId="0" borderId="9" xfId="0" applyNumberFormat="1" applyFont="1" applyBorder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11" fillId="0" borderId="3" xfId="0" applyNumberFormat="1" applyFont="1" applyBorder="1" applyAlignment="1" applyProtection="1">
      <alignment horizontal="left"/>
      <protection hidden="1"/>
    </xf>
    <xf numFmtId="2" fontId="11" fillId="0" borderId="6" xfId="0" applyNumberFormat="1" applyFont="1" applyBorder="1" applyAlignment="1" applyProtection="1">
      <alignment horizontal="left"/>
      <protection hidden="1"/>
    </xf>
    <xf numFmtId="2" fontId="11" fillId="0" borderId="6" xfId="0" applyNumberFormat="1" applyFont="1" applyBorder="1" applyAlignment="1" applyProtection="1">
      <alignment horizontal="left" wrapText="1"/>
      <protection hidden="1"/>
    </xf>
    <xf numFmtId="2" fontId="11" fillId="0" borderId="3" xfId="0" applyNumberFormat="1" applyFont="1" applyBorder="1" applyProtection="1">
      <protection hidden="1"/>
    </xf>
    <xf numFmtId="2" fontId="11" fillId="0" borderId="9" xfId="0" applyNumberFormat="1" applyFont="1" applyBorder="1" applyAlignment="1" applyProtection="1">
      <alignment horizontal="left"/>
      <protection hidden="1"/>
    </xf>
    <xf numFmtId="2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3" xfId="0" applyNumberFormat="1" applyFont="1" applyBorder="1" applyAlignment="1" applyProtection="1">
      <alignment vertical="center" wrapText="1"/>
      <protection hidden="1"/>
    </xf>
    <xf numFmtId="2" fontId="11" fillId="0" borderId="3" xfId="0" applyNumberFormat="1" applyFont="1" applyFill="1" applyBorder="1" applyProtection="1">
      <protection hidden="1"/>
    </xf>
    <xf numFmtId="2" fontId="7" fillId="0" borderId="6" xfId="0" applyNumberFormat="1" applyFont="1" applyBorder="1" applyAlignment="1" applyProtection="1">
      <alignment vertical="center" wrapText="1"/>
      <protection hidden="1"/>
    </xf>
    <xf numFmtId="2" fontId="11" fillId="0" borderId="6" xfId="0" applyNumberFormat="1" applyFont="1" applyFill="1" applyBorder="1" applyProtection="1">
      <protection hidden="1"/>
    </xf>
    <xf numFmtId="2" fontId="11" fillId="0" borderId="9" xfId="0" applyNumberFormat="1" applyFont="1" applyFill="1" applyBorder="1" applyProtection="1">
      <protection hidden="1"/>
    </xf>
    <xf numFmtId="2" fontId="7" fillId="0" borderId="9" xfId="0" applyNumberFormat="1" applyFont="1" applyBorder="1" applyAlignment="1" applyProtection="1">
      <alignment vertical="center" wrapText="1"/>
      <protection hidden="1"/>
    </xf>
    <xf numFmtId="2" fontId="9" fillId="0" borderId="0" xfId="0" applyNumberFormat="1" applyFont="1" applyBorder="1" applyAlignment="1" applyProtection="1">
      <alignment horizontal="center" vertical="center" wrapText="1"/>
      <protection hidden="1"/>
    </xf>
    <xf numFmtId="2" fontId="19" fillId="0" borderId="3" xfId="0" applyNumberFormat="1" applyFont="1" applyBorder="1" applyAlignment="1" applyProtection="1">
      <alignment vertical="center" wrapText="1"/>
      <protection hidden="1"/>
    </xf>
    <xf numFmtId="2" fontId="19" fillId="0" borderId="6" xfId="0" applyNumberFormat="1" applyFont="1" applyBorder="1" applyAlignment="1" applyProtection="1">
      <alignment vertical="center" wrapText="1"/>
      <protection hidden="1"/>
    </xf>
    <xf numFmtId="2" fontId="19" fillId="0" borderId="9" xfId="0" applyNumberFormat="1" applyFont="1" applyBorder="1" applyAlignment="1" applyProtection="1">
      <alignment vertical="center" wrapText="1"/>
      <protection hidden="1"/>
    </xf>
    <xf numFmtId="2" fontId="14" fillId="0" borderId="3" xfId="4" applyNumberFormat="1" applyFont="1" applyFill="1" applyBorder="1" applyProtection="1">
      <protection hidden="1"/>
    </xf>
    <xf numFmtId="2" fontId="14" fillId="0" borderId="9" xfId="4" applyNumberFormat="1" applyFont="1" applyFill="1" applyBorder="1" applyProtection="1">
      <protection hidden="1"/>
    </xf>
    <xf numFmtId="2" fontId="7" fillId="0" borderId="12" xfId="0" applyNumberFormat="1" applyFont="1" applyBorder="1" applyAlignment="1" applyProtection="1">
      <alignment vertical="center"/>
      <protection hidden="1"/>
    </xf>
    <xf numFmtId="2" fontId="7" fillId="0" borderId="13" xfId="0" applyNumberFormat="1" applyFont="1" applyFill="1" applyBorder="1" applyAlignment="1" applyProtection="1">
      <alignment horizontal="center"/>
      <protection hidden="1"/>
    </xf>
    <xf numFmtId="2" fontId="7" fillId="0" borderId="11" xfId="0" applyNumberFormat="1" applyFont="1" applyFill="1" applyBorder="1" applyAlignment="1" applyProtection="1">
      <alignment horizontal="center"/>
      <protection hidden="1"/>
    </xf>
    <xf numFmtId="2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11" fillId="0" borderId="3" xfId="0" applyNumberFormat="1" applyFont="1" applyFill="1" applyBorder="1" applyAlignment="1" applyProtection="1">
      <alignment horizontal="left"/>
      <protection hidden="1"/>
    </xf>
    <xf numFmtId="2" fontId="11" fillId="0" borderId="6" xfId="0" applyNumberFormat="1" applyFont="1" applyFill="1" applyBorder="1" applyAlignment="1" applyProtection="1">
      <alignment horizontal="left"/>
      <protection hidden="1"/>
    </xf>
    <xf numFmtId="2" fontId="23" fillId="0" borderId="3" xfId="4" applyNumberFormat="1" applyFont="1" applyFill="1" applyBorder="1" applyAlignment="1" applyProtection="1">
      <alignment horizontal="left"/>
      <protection hidden="1"/>
    </xf>
    <xf numFmtId="2" fontId="23" fillId="0" borderId="20" xfId="4" applyNumberFormat="1" applyFont="1" applyFill="1" applyBorder="1" applyAlignment="1" applyProtection="1">
      <alignment horizontal="center"/>
      <protection hidden="1"/>
    </xf>
    <xf numFmtId="2" fontId="23" fillId="0" borderId="6" xfId="4" applyNumberFormat="1" applyFont="1" applyFill="1" applyBorder="1" applyAlignment="1" applyProtection="1">
      <alignment horizontal="left"/>
      <protection hidden="1"/>
    </xf>
    <xf numFmtId="2" fontId="23" fillId="0" borderId="34" xfId="4" applyNumberFormat="1" applyFont="1" applyFill="1" applyBorder="1" applyAlignment="1" applyProtection="1">
      <alignment horizontal="center"/>
      <protection hidden="1"/>
    </xf>
    <xf numFmtId="2" fontId="11" fillId="0" borderId="9" xfId="0" applyNumberFormat="1" applyFont="1" applyFill="1" applyBorder="1" applyAlignment="1" applyProtection="1">
      <alignment horizontal="left"/>
      <protection hidden="1"/>
    </xf>
    <xf numFmtId="2" fontId="23" fillId="0" borderId="9" xfId="4" applyNumberFormat="1" applyFont="1" applyFill="1" applyBorder="1" applyAlignment="1" applyProtection="1">
      <alignment horizontal="left"/>
      <protection hidden="1"/>
    </xf>
    <xf numFmtId="2" fontId="23" fillId="0" borderId="21" xfId="4" applyNumberFormat="1" applyFont="1" applyFill="1" applyBorder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2" fontId="24" fillId="0" borderId="3" xfId="0" applyNumberFormat="1" applyFont="1" applyFill="1" applyBorder="1" applyAlignment="1" applyProtection="1">
      <alignment horizontal="left" vertical="center"/>
      <protection hidden="1"/>
    </xf>
    <xf numFmtId="2" fontId="7" fillId="0" borderId="19" xfId="0" applyNumberFormat="1" applyFont="1" applyBorder="1" applyAlignment="1" applyProtection="1">
      <alignment horizontal="center"/>
      <protection hidden="1"/>
    </xf>
    <xf numFmtId="2" fontId="24" fillId="0" borderId="6" xfId="0" applyNumberFormat="1" applyFont="1" applyFill="1" applyBorder="1" applyAlignment="1" applyProtection="1">
      <alignment horizontal="left" vertical="center"/>
      <protection hidden="1"/>
    </xf>
    <xf numFmtId="2" fontId="24" fillId="0" borderId="9" xfId="0" applyNumberFormat="1" applyFont="1" applyFill="1" applyBorder="1" applyAlignment="1" applyProtection="1">
      <alignment horizontal="left" vertical="center"/>
      <protection hidden="1"/>
    </xf>
    <xf numFmtId="2" fontId="9" fillId="0" borderId="0" xfId="0" applyNumberFormat="1" applyFont="1" applyAlignment="1" applyProtection="1">
      <alignment horizontal="left"/>
      <protection hidden="1"/>
    </xf>
    <xf numFmtId="2" fontId="7" fillId="0" borderId="12" xfId="0" applyNumberFormat="1" applyFont="1" applyBorder="1" applyProtection="1">
      <protection hidden="1"/>
    </xf>
    <xf numFmtId="2" fontId="8" fillId="0" borderId="0" xfId="0" applyNumberFormat="1" applyFont="1" applyFill="1" applyBorder="1" applyAlignment="1" applyProtection="1">
      <alignment horizontal="center"/>
      <protection hidden="1"/>
    </xf>
    <xf numFmtId="2" fontId="7" fillId="0" borderId="9" xfId="0" applyNumberFormat="1" applyFont="1" applyBorder="1" applyProtection="1">
      <protection hidden="1"/>
    </xf>
    <xf numFmtId="2" fontId="15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3" xfId="0" applyNumberFormat="1" applyFont="1" applyBorder="1" applyProtection="1">
      <protection hidden="1"/>
    </xf>
    <xf numFmtId="2" fontId="7" fillId="0" borderId="6" xfId="0" applyNumberFormat="1" applyFont="1" applyBorder="1" applyProtection="1">
      <protection hidden="1"/>
    </xf>
    <xf numFmtId="2" fontId="11" fillId="2" borderId="6" xfId="0" applyNumberFormat="1" applyFont="1" applyFill="1" applyBorder="1" applyProtection="1">
      <protection hidden="1"/>
    </xf>
    <xf numFmtId="2" fontId="7" fillId="0" borderId="0" xfId="0" applyNumberFormat="1" applyFont="1" applyFill="1" applyProtection="1">
      <protection hidden="1"/>
    </xf>
    <xf numFmtId="2" fontId="11" fillId="2" borderId="3" xfId="0" applyNumberFormat="1" applyFont="1" applyFill="1" applyBorder="1" applyProtection="1">
      <protection hidden="1"/>
    </xf>
    <xf numFmtId="2" fontId="7" fillId="0" borderId="3" xfId="0" applyNumberFormat="1" applyFont="1" applyBorder="1" applyAlignment="1" applyProtection="1">
      <alignment vertical="center"/>
      <protection hidden="1"/>
    </xf>
    <xf numFmtId="2" fontId="7" fillId="0" borderId="6" xfId="0" applyNumberFormat="1" applyFont="1" applyBorder="1" applyAlignment="1" applyProtection="1">
      <alignment vertical="center"/>
      <protection hidden="1"/>
    </xf>
    <xf numFmtId="2" fontId="7" fillId="0" borderId="9" xfId="0" applyNumberFormat="1" applyFont="1" applyBorder="1" applyAlignment="1" applyProtection="1">
      <alignment vertical="center"/>
      <protection hidden="1"/>
    </xf>
    <xf numFmtId="2" fontId="7" fillId="0" borderId="9" xfId="0" applyNumberFormat="1" applyFont="1" applyBorder="1" applyAlignment="1" applyProtection="1">
      <alignment horizontal="left"/>
      <protection hidden="1"/>
    </xf>
    <xf numFmtId="2" fontId="7" fillId="0" borderId="42" xfId="0" applyNumberFormat="1" applyFont="1" applyFill="1" applyBorder="1" applyAlignment="1" applyProtection="1">
      <alignment wrapText="1"/>
      <protection hidden="1"/>
    </xf>
    <xf numFmtId="2" fontId="15" fillId="0" borderId="0" xfId="0" applyNumberFormat="1" applyFont="1" applyAlignment="1" applyProtection="1">
      <alignment horizontal="center"/>
      <protection hidden="1"/>
    </xf>
    <xf numFmtId="2" fontId="7" fillId="0" borderId="43" xfId="0" applyNumberFormat="1" applyFont="1" applyFill="1" applyBorder="1" applyAlignment="1" applyProtection="1">
      <alignment wrapText="1"/>
      <protection hidden="1"/>
    </xf>
    <xf numFmtId="2" fontId="11" fillId="0" borderId="3" xfId="0" applyNumberFormat="1" applyFont="1" applyBorder="1" applyAlignment="1" applyProtection="1">
      <alignment horizontal="left" vertical="center" wrapText="1"/>
      <protection hidden="1"/>
    </xf>
    <xf numFmtId="2" fontId="11" fillId="0" borderId="20" xfId="3" applyNumberFormat="1" applyFont="1" applyBorder="1" applyAlignment="1" applyProtection="1">
      <alignment horizontal="left"/>
      <protection hidden="1"/>
    </xf>
    <xf numFmtId="2" fontId="11" fillId="0" borderId="6" xfId="0" applyNumberFormat="1" applyFont="1" applyBorder="1" applyAlignment="1" applyProtection="1">
      <alignment horizontal="left" vertical="center" wrapText="1"/>
      <protection hidden="1"/>
    </xf>
    <xf numFmtId="2" fontId="11" fillId="0" borderId="34" xfId="3" applyNumberFormat="1" applyFont="1" applyBorder="1" applyAlignment="1" applyProtection="1">
      <alignment horizontal="left"/>
      <protection hidden="1"/>
    </xf>
    <xf numFmtId="2" fontId="7" fillId="0" borderId="44" xfId="0" applyNumberFormat="1" applyFont="1" applyFill="1" applyBorder="1" applyAlignment="1" applyProtection="1">
      <alignment wrapText="1"/>
      <protection hidden="1"/>
    </xf>
    <xf numFmtId="2" fontId="16" fillId="0" borderId="14" xfId="0" applyNumberFormat="1" applyFont="1" applyFill="1" applyBorder="1" applyAlignment="1" applyProtection="1">
      <alignment horizontal="left" vertical="center"/>
      <protection hidden="1"/>
    </xf>
    <xf numFmtId="2" fontId="16" fillId="0" borderId="15" xfId="0" applyNumberFormat="1" applyFont="1" applyFill="1" applyBorder="1" applyAlignment="1" applyProtection="1">
      <alignment horizontal="left" vertical="center"/>
      <protection hidden="1"/>
    </xf>
    <xf numFmtId="2" fontId="11" fillId="0" borderId="6" xfId="0" applyNumberFormat="1" applyFont="1" applyFill="1" applyBorder="1" applyAlignment="1" applyProtection="1">
      <alignment horizontal="left" vertical="center" wrapText="1"/>
      <protection hidden="1"/>
    </xf>
    <xf numFmtId="2" fontId="11" fillId="0" borderId="34" xfId="3" applyNumberFormat="1" applyFont="1" applyFill="1" applyBorder="1" applyAlignment="1" applyProtection="1">
      <alignment horizontal="left"/>
      <protection hidden="1"/>
    </xf>
    <xf numFmtId="2" fontId="11" fillId="0" borderId="6" xfId="0" applyNumberFormat="1" applyFont="1" applyFill="1" applyBorder="1" applyAlignment="1" applyProtection="1">
      <alignment horizontal="left" vertical="center"/>
      <protection hidden="1"/>
    </xf>
    <xf numFmtId="2" fontId="11" fillId="0" borderId="9" xfId="0" applyNumberFormat="1" applyFont="1" applyFill="1" applyBorder="1" applyAlignment="1" applyProtection="1">
      <alignment horizontal="left" vertical="center" wrapText="1"/>
      <protection hidden="1"/>
    </xf>
    <xf numFmtId="2" fontId="11" fillId="0" borderId="21" xfId="3" applyNumberFormat="1" applyFont="1" applyFill="1" applyBorder="1" applyAlignment="1" applyProtection="1">
      <alignment horizontal="left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2" fontId="16" fillId="0" borderId="16" xfId="0" applyNumberFormat="1" applyFont="1" applyFill="1" applyBorder="1" applyAlignment="1" applyProtection="1">
      <alignment horizontal="left" vertical="center"/>
      <protection hidden="1"/>
    </xf>
    <xf numFmtId="2" fontId="11" fillId="0" borderId="3" xfId="0" applyNumberFormat="1" applyFont="1" applyFill="1" applyBorder="1" applyAlignment="1" applyProtection="1">
      <alignment wrapText="1"/>
      <protection hidden="1"/>
    </xf>
    <xf numFmtId="2" fontId="11" fillId="0" borderId="9" xfId="0" applyNumberFormat="1" applyFont="1" applyFill="1" applyBorder="1" applyAlignment="1" applyProtection="1">
      <alignment wrapText="1"/>
      <protection hidden="1"/>
    </xf>
    <xf numFmtId="2" fontId="11" fillId="0" borderId="3" xfId="5" applyNumberFormat="1" applyFont="1" applyFill="1" applyBorder="1" applyProtection="1">
      <protection hidden="1"/>
    </xf>
    <xf numFmtId="2" fontId="11" fillId="0" borderId="6" xfId="5" applyNumberFormat="1" applyFont="1" applyFill="1" applyBorder="1" applyProtection="1">
      <protection hidden="1"/>
    </xf>
    <xf numFmtId="2" fontId="7" fillId="0" borderId="0" xfId="0" applyNumberFormat="1" applyFont="1" applyFill="1" applyBorder="1" applyAlignment="1" applyProtection="1">
      <alignment vertical="top" wrapText="1"/>
      <protection hidden="1"/>
    </xf>
    <xf numFmtId="2" fontId="11" fillId="0" borderId="9" xfId="5" applyNumberFormat="1" applyFont="1" applyFill="1" applyBorder="1" applyProtection="1">
      <protection hidden="1"/>
    </xf>
    <xf numFmtId="2" fontId="17" fillId="0" borderId="0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Protection="1">
      <protection hidden="1"/>
    </xf>
    <xf numFmtId="2" fontId="7" fillId="0" borderId="18" xfId="0" applyNumberFormat="1" applyFont="1" applyFill="1" applyBorder="1" applyAlignment="1" applyProtection="1">
      <alignment horizontal="center"/>
      <protection hidden="1"/>
    </xf>
    <xf numFmtId="2" fontId="24" fillId="0" borderId="3" xfId="1" applyNumberFormat="1" applyFont="1" applyBorder="1" applyProtection="1">
      <protection hidden="1"/>
    </xf>
    <xf numFmtId="2" fontId="24" fillId="0" borderId="6" xfId="1" applyNumberFormat="1" applyFont="1" applyBorder="1" applyProtection="1">
      <protection hidden="1"/>
    </xf>
    <xf numFmtId="2" fontId="24" fillId="0" borderId="9" xfId="1" applyNumberFormat="1" applyFont="1" applyBorder="1" applyProtection="1">
      <protection hidden="1"/>
    </xf>
    <xf numFmtId="2" fontId="7" fillId="0" borderId="12" xfId="0" applyNumberFormat="1" applyFont="1" applyBorder="1" applyAlignment="1" applyProtection="1">
      <alignment horizontal="left" vertical="center"/>
      <protection hidden="1"/>
    </xf>
    <xf numFmtId="2" fontId="7" fillId="0" borderId="22" xfId="0" applyNumberFormat="1" applyFont="1" applyBorder="1" applyAlignment="1" applyProtection="1">
      <alignment horizontal="left" vertical="center"/>
      <protection hidden="1"/>
    </xf>
    <xf numFmtId="2" fontId="7" fillId="0" borderId="24" xfId="0" applyNumberFormat="1" applyFont="1" applyBorder="1" applyAlignment="1" applyProtection="1">
      <alignment horizontal="left" vertical="center"/>
      <protection hidden="1"/>
    </xf>
    <xf numFmtId="2" fontId="7" fillId="0" borderId="23" xfId="0" applyNumberFormat="1" applyFont="1" applyBorder="1" applyAlignment="1" applyProtection="1">
      <alignment horizontal="left" vertical="center"/>
      <protection hidden="1"/>
    </xf>
    <xf numFmtId="2" fontId="7" fillId="0" borderId="0" xfId="0" applyNumberFormat="1" applyFont="1" applyBorder="1" applyAlignment="1" applyProtection="1">
      <alignment horizontal="left" vertical="center"/>
      <protection hidden="1"/>
    </xf>
    <xf numFmtId="2" fontId="7" fillId="0" borderId="9" xfId="0" applyNumberFormat="1" applyFont="1" applyFill="1" applyBorder="1" applyProtection="1">
      <protection hidden="1"/>
    </xf>
    <xf numFmtId="2" fontId="7" fillId="0" borderId="41" xfId="0" applyNumberFormat="1" applyFont="1" applyFill="1" applyBorder="1" applyAlignment="1" applyProtection="1">
      <alignment horizontal="center"/>
      <protection hidden="1"/>
    </xf>
    <xf numFmtId="2" fontId="7" fillId="0" borderId="10" xfId="0" applyNumberFormat="1" applyFont="1" applyBorder="1" applyAlignment="1" applyProtection="1">
      <alignment horizontal="left" vertical="center"/>
      <protection hidden="1"/>
    </xf>
    <xf numFmtId="2" fontId="21" fillId="0" borderId="0" xfId="0" applyNumberFormat="1" applyFont="1" applyBorder="1" applyAlignment="1" applyProtection="1">
      <alignment horizontal="center"/>
      <protection hidden="1"/>
    </xf>
    <xf numFmtId="2" fontId="24" fillId="2" borderId="17" xfId="0" applyNumberFormat="1" applyFont="1" applyFill="1" applyBorder="1" applyAlignment="1" applyProtection="1">
      <alignment horizontal="center"/>
      <protection hidden="1"/>
    </xf>
    <xf numFmtId="2" fontId="24" fillId="2" borderId="25" xfId="0" applyNumberFormat="1" applyFont="1" applyFill="1" applyBorder="1" applyAlignment="1" applyProtection="1">
      <alignment horizontal="center"/>
      <protection hidden="1"/>
    </xf>
    <xf numFmtId="2" fontId="24" fillId="2" borderId="18" xfId="0" applyNumberFormat="1" applyFont="1" applyFill="1" applyBorder="1" applyAlignment="1" applyProtection="1">
      <alignment horizontal="center"/>
      <protection hidden="1"/>
    </xf>
    <xf numFmtId="2" fontId="24" fillId="0" borderId="36" xfId="0" applyNumberFormat="1" applyFont="1" applyBorder="1" applyProtection="1">
      <protection hidden="1"/>
    </xf>
    <xf numFmtId="2" fontId="18" fillId="0" borderId="4" xfId="0" applyNumberFormat="1" applyFont="1" applyBorder="1" applyAlignment="1" applyProtection="1">
      <alignment horizontal="center"/>
      <protection hidden="1"/>
    </xf>
    <xf numFmtId="2" fontId="24" fillId="2" borderId="34" xfId="0" applyNumberFormat="1" applyFont="1" applyFill="1" applyBorder="1" applyAlignment="1" applyProtection="1">
      <alignment horizontal="center"/>
      <protection hidden="1"/>
    </xf>
    <xf numFmtId="2" fontId="24" fillId="2" borderId="6" xfId="0" applyNumberFormat="1" applyFont="1" applyFill="1" applyBorder="1" applyAlignment="1" applyProtection="1">
      <alignment horizontal="left" vertical="center" indent="1"/>
      <protection hidden="1"/>
    </xf>
    <xf numFmtId="2" fontId="18" fillId="0" borderId="0" xfId="0" applyNumberFormat="1" applyFont="1" applyBorder="1" applyAlignment="1" applyProtection="1">
      <alignment horizontal="center"/>
      <protection hidden="1"/>
    </xf>
    <xf numFmtId="2" fontId="24" fillId="2" borderId="9" xfId="0" applyNumberFormat="1" applyFont="1" applyFill="1" applyBorder="1" applyAlignment="1" applyProtection="1">
      <alignment horizontal="left" vertical="center" indent="1"/>
      <protection hidden="1"/>
    </xf>
    <xf numFmtId="2" fontId="24" fillId="2" borderId="2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/>
      <protection hidden="1"/>
    </xf>
    <xf numFmtId="2" fontId="24" fillId="0" borderId="0" xfId="0" applyNumberFormat="1" applyFont="1" applyProtection="1">
      <protection hidden="1"/>
    </xf>
    <xf numFmtId="2" fontId="24" fillId="2" borderId="3" xfId="0" applyNumberFormat="1" applyFont="1" applyFill="1" applyBorder="1" applyAlignment="1" applyProtection="1">
      <alignment horizontal="left"/>
      <protection hidden="1"/>
    </xf>
    <xf numFmtId="2" fontId="24" fillId="2" borderId="23" xfId="0" applyNumberFormat="1" applyFont="1" applyFill="1" applyBorder="1" applyAlignment="1" applyProtection="1">
      <alignment horizontal="center"/>
      <protection hidden="1"/>
    </xf>
    <xf numFmtId="2" fontId="24" fillId="2" borderId="40" xfId="0" applyNumberFormat="1" applyFont="1" applyFill="1" applyBorder="1" applyAlignment="1" applyProtection="1">
      <alignment horizontal="center"/>
      <protection hidden="1"/>
    </xf>
    <xf numFmtId="2" fontId="24" fillId="2" borderId="6" xfId="0" applyNumberFormat="1" applyFont="1" applyFill="1" applyBorder="1" applyAlignment="1" applyProtection="1">
      <alignment horizontal="left" indent="1"/>
      <protection hidden="1"/>
    </xf>
    <xf numFmtId="2" fontId="24" fillId="2" borderId="9" xfId="0" applyNumberFormat="1" applyFont="1" applyFill="1" applyBorder="1" applyAlignment="1" applyProtection="1">
      <alignment horizontal="left" indent="1"/>
      <protection hidden="1"/>
    </xf>
    <xf numFmtId="2" fontId="24" fillId="2" borderId="41" xfId="0" applyNumberFormat="1" applyFont="1" applyFill="1" applyBorder="1" applyAlignment="1" applyProtection="1">
      <alignment horizontal="center"/>
      <protection hidden="1"/>
    </xf>
    <xf numFmtId="2" fontId="31" fillId="0" borderId="0" xfId="0" applyNumberFormat="1" applyFont="1" applyAlignment="1" applyProtection="1">
      <alignment horizontal="center"/>
      <protection hidden="1"/>
    </xf>
    <xf numFmtId="2" fontId="24" fillId="0" borderId="3" xfId="0" applyNumberFormat="1" applyFont="1" applyBorder="1" applyProtection="1">
      <protection hidden="1"/>
    </xf>
    <xf numFmtId="2" fontId="24" fillId="0" borderId="6" xfId="0" applyNumberFormat="1" applyFont="1" applyBorder="1" applyProtection="1">
      <protection hidden="1"/>
    </xf>
    <xf numFmtId="2" fontId="11" fillId="0" borderId="0" xfId="0" applyNumberFormat="1" applyFont="1" applyBorder="1" applyProtection="1">
      <protection hidden="1"/>
    </xf>
    <xf numFmtId="2" fontId="24" fillId="0" borderId="9" xfId="0" applyNumberFormat="1" applyFont="1" applyBorder="1" applyProtection="1">
      <protection hidden="1"/>
    </xf>
    <xf numFmtId="2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24" fillId="0" borderId="3" xfId="0" applyNumberFormat="1" applyFont="1" applyBorder="1" applyAlignment="1" applyProtection="1">
      <alignment vertical="center" wrapText="1"/>
      <protection hidden="1"/>
    </xf>
    <xf numFmtId="2" fontId="24" fillId="0" borderId="6" xfId="0" applyNumberFormat="1" applyFont="1" applyBorder="1" applyAlignment="1" applyProtection="1">
      <alignment vertical="center" wrapText="1"/>
      <protection hidden="1"/>
    </xf>
    <xf numFmtId="2" fontId="28" fillId="0" borderId="6" xfId="0" applyNumberFormat="1" applyFont="1" applyBorder="1" applyProtection="1">
      <protection hidden="1"/>
    </xf>
    <xf numFmtId="2" fontId="28" fillId="0" borderId="34" xfId="0" applyNumberFormat="1" applyFont="1" applyBorder="1" applyAlignment="1" applyProtection="1">
      <alignment horizontal="center"/>
      <protection hidden="1"/>
    </xf>
    <xf numFmtId="2" fontId="28" fillId="0" borderId="9" xfId="0" applyNumberFormat="1" applyFont="1" applyBorder="1" applyProtection="1">
      <protection hidden="1"/>
    </xf>
    <xf numFmtId="2" fontId="28" fillId="0" borderId="21" xfId="0" applyNumberFormat="1" applyFont="1" applyBorder="1" applyAlignment="1" applyProtection="1">
      <alignment horizontal="center"/>
      <protection hidden="1"/>
    </xf>
    <xf numFmtId="2" fontId="30" fillId="3" borderId="0" xfId="6" applyNumberFormat="1" applyFont="1" applyFill="1" applyBorder="1" applyProtection="1">
      <protection hidden="1"/>
    </xf>
    <xf numFmtId="2" fontId="6" fillId="0" borderId="0" xfId="0" applyNumberFormat="1" applyFont="1" applyAlignment="1" applyProtection="1">
      <alignment horizontal="center"/>
      <protection hidden="1"/>
    </xf>
    <xf numFmtId="2" fontId="7" fillId="0" borderId="4" xfId="0" applyNumberFormat="1" applyFont="1" applyBorder="1" applyProtection="1">
      <protection hidden="1"/>
    </xf>
    <xf numFmtId="2" fontId="32" fillId="0" borderId="0" xfId="0" applyNumberFormat="1" applyFont="1" applyAlignment="1" applyProtection="1">
      <alignment wrapText="1"/>
      <protection hidden="1"/>
    </xf>
    <xf numFmtId="2" fontId="32" fillId="0" borderId="0" xfId="0" applyNumberFormat="1" applyFont="1" applyBorder="1" applyAlignment="1" applyProtection="1">
      <alignment wrapText="1"/>
      <protection hidden="1"/>
    </xf>
    <xf numFmtId="2" fontId="28" fillId="0" borderId="0" xfId="0" applyNumberFormat="1" applyFont="1" applyBorder="1" applyProtection="1">
      <protection hidden="1"/>
    </xf>
    <xf numFmtId="2" fontId="28" fillId="0" borderId="0" xfId="0" applyNumberFormat="1" applyFont="1" applyBorder="1" applyAlignment="1" applyProtection="1">
      <alignment wrapText="1"/>
      <protection hidden="1"/>
    </xf>
    <xf numFmtId="2" fontId="28" fillId="3" borderId="0" xfId="1" applyNumberFormat="1" applyFont="1" applyFill="1" applyBorder="1" applyProtection="1">
      <protection hidden="1"/>
    </xf>
    <xf numFmtId="2" fontId="22" fillId="0" borderId="0" xfId="0" applyNumberFormat="1" applyFont="1" applyBorder="1" applyProtection="1">
      <protection hidden="1"/>
    </xf>
    <xf numFmtId="2" fontId="29" fillId="0" borderId="0" xfId="1" applyNumberFormat="1" applyFont="1" applyBorder="1" applyProtection="1">
      <protection hidden="1"/>
    </xf>
    <xf numFmtId="2" fontId="25" fillId="0" borderId="0" xfId="6" applyNumberFormat="1" applyFont="1" applyBorder="1" applyAlignment="1" applyProtection="1">
      <alignment horizontal="left"/>
      <protection hidden="1"/>
    </xf>
    <xf numFmtId="2" fontId="24" fillId="2" borderId="47" xfId="0" applyNumberFormat="1" applyFont="1" applyFill="1" applyBorder="1" applyAlignment="1" applyProtection="1">
      <alignment horizontal="center"/>
      <protection hidden="1"/>
    </xf>
    <xf numFmtId="2" fontId="7" fillId="0" borderId="47" xfId="0" applyNumberFormat="1" applyFont="1" applyFill="1" applyBorder="1" applyAlignment="1" applyProtection="1">
      <alignment horizontal="center"/>
      <protection hidden="1"/>
    </xf>
    <xf numFmtId="2" fontId="7" fillId="0" borderId="48" xfId="0" applyNumberFormat="1" applyFont="1" applyFill="1" applyBorder="1" applyAlignment="1" applyProtection="1">
      <alignment horizontal="center"/>
      <protection hidden="1"/>
    </xf>
    <xf numFmtId="2" fontId="11" fillId="0" borderId="35" xfId="0" applyNumberFormat="1" applyFont="1" applyBorder="1" applyAlignment="1" applyProtection="1">
      <alignment horizontal="center"/>
      <protection hidden="1"/>
    </xf>
    <xf numFmtId="2" fontId="11" fillId="0" borderId="4" xfId="0" applyNumberFormat="1" applyFont="1" applyBorder="1" applyAlignment="1" applyProtection="1">
      <alignment horizontal="center"/>
      <protection hidden="1"/>
    </xf>
    <xf numFmtId="2" fontId="24" fillId="2" borderId="3" xfId="0" applyNumberFormat="1" applyFont="1" applyFill="1" applyBorder="1" applyAlignment="1" applyProtection="1">
      <alignment horizontal="left" vertical="center"/>
      <protection hidden="1"/>
    </xf>
    <xf numFmtId="2" fontId="11" fillId="0" borderId="7" xfId="0" applyNumberFormat="1" applyFont="1" applyBorder="1" applyAlignment="1" applyProtection="1">
      <alignment horizontal="center"/>
      <protection hidden="1"/>
    </xf>
    <xf numFmtId="2" fontId="24" fillId="0" borderId="0" xfId="0" applyNumberFormat="1" applyFont="1" applyBorder="1" applyProtection="1">
      <protection hidden="1"/>
    </xf>
    <xf numFmtId="2" fontId="24" fillId="0" borderId="35" xfId="0" applyNumberFormat="1" applyFont="1" applyBorder="1" applyProtection="1">
      <protection hidden="1"/>
    </xf>
    <xf numFmtId="2" fontId="24" fillId="2" borderId="42" xfId="0" applyNumberFormat="1" applyFont="1" applyFill="1" applyBorder="1" applyAlignment="1" applyProtection="1">
      <alignment horizontal="left" vertical="center"/>
      <protection hidden="1"/>
    </xf>
    <xf numFmtId="2" fontId="24" fillId="2" borderId="43" xfId="0" applyNumberFormat="1" applyFont="1" applyFill="1" applyBorder="1" applyAlignment="1" applyProtection="1">
      <alignment horizontal="left" vertical="center" indent="1"/>
      <protection hidden="1"/>
    </xf>
    <xf numFmtId="2" fontId="24" fillId="2" borderId="43" xfId="0" applyNumberFormat="1" applyFont="1" applyFill="1" applyBorder="1" applyAlignment="1" applyProtection="1">
      <alignment horizontal="left" indent="1"/>
      <protection hidden="1"/>
    </xf>
    <xf numFmtId="2" fontId="24" fillId="2" borderId="44" xfId="0" applyNumberFormat="1" applyFont="1" applyFill="1" applyBorder="1" applyAlignment="1" applyProtection="1">
      <alignment horizontal="left" indent="1"/>
      <protection hidden="1"/>
    </xf>
    <xf numFmtId="2" fontId="26" fillId="2" borderId="49" xfId="0" applyNumberFormat="1" applyFont="1" applyFill="1" applyBorder="1" applyAlignment="1" applyProtection="1">
      <alignment horizontal="center"/>
      <protection hidden="1"/>
    </xf>
    <xf numFmtId="2" fontId="24" fillId="2" borderId="12" xfId="0" applyNumberFormat="1" applyFont="1" applyFill="1" applyBorder="1" applyAlignment="1" applyProtection="1">
      <alignment horizontal="center"/>
      <protection hidden="1"/>
    </xf>
    <xf numFmtId="2" fontId="24" fillId="2" borderId="24" xfId="0" applyNumberFormat="1" applyFont="1" applyFill="1" applyBorder="1" applyAlignment="1" applyProtection="1">
      <alignment horizontal="center"/>
      <protection hidden="1"/>
    </xf>
    <xf numFmtId="2" fontId="24" fillId="2" borderId="13" xfId="0" applyNumberFormat="1" applyFont="1" applyFill="1" applyBorder="1" applyAlignment="1" applyProtection="1">
      <alignment horizontal="center"/>
      <protection hidden="1"/>
    </xf>
    <xf numFmtId="2" fontId="24" fillId="2" borderId="20" xfId="0" applyNumberFormat="1" applyFont="1" applyFill="1" applyBorder="1" applyAlignment="1" applyProtection="1">
      <alignment horizontal="center"/>
      <protection hidden="1"/>
    </xf>
    <xf numFmtId="2" fontId="24" fillId="0" borderId="46" xfId="0" applyNumberFormat="1" applyFont="1" applyBorder="1" applyAlignment="1" applyProtection="1">
      <alignment vertical="center" wrapText="1"/>
      <protection hidden="1"/>
    </xf>
    <xf numFmtId="2" fontId="24" fillId="0" borderId="4" xfId="0" applyNumberFormat="1" applyFont="1" applyBorder="1" applyAlignment="1" applyProtection="1">
      <alignment vertical="center" wrapText="1"/>
      <protection hidden="1"/>
    </xf>
    <xf numFmtId="2" fontId="11" fillId="0" borderId="17" xfId="0" applyNumberFormat="1" applyFont="1" applyBorder="1" applyAlignment="1" applyProtection="1">
      <alignment horizontal="center"/>
      <protection hidden="1"/>
    </xf>
    <xf numFmtId="2" fontId="26" fillId="0" borderId="17" xfId="0" applyNumberFormat="1" applyFont="1" applyBorder="1" applyAlignment="1" applyProtection="1">
      <alignment horizontal="center"/>
      <protection hidden="1"/>
    </xf>
    <xf numFmtId="2" fontId="24" fillId="0" borderId="25" xfId="0" applyNumberFormat="1" applyFont="1" applyBorder="1" applyProtection="1">
      <protection hidden="1"/>
    </xf>
    <xf numFmtId="2" fontId="7" fillId="0" borderId="50" xfId="0" applyNumberFormat="1" applyFont="1" applyFill="1" applyBorder="1" applyAlignment="1" applyProtection="1">
      <alignment horizontal="center"/>
      <protection hidden="1"/>
    </xf>
    <xf numFmtId="2" fontId="11" fillId="0" borderId="13" xfId="0" applyNumberFormat="1" applyFont="1" applyBorder="1" applyAlignment="1" applyProtection="1">
      <alignment horizontal="center"/>
      <protection hidden="1"/>
    </xf>
    <xf numFmtId="2" fontId="41" fillId="0" borderId="0" xfId="0" applyNumberFormat="1" applyFont="1" applyFill="1" applyBorder="1" applyAlignment="1" applyProtection="1">
      <alignment horizontal="center"/>
      <protection hidden="1"/>
    </xf>
    <xf numFmtId="2" fontId="42" fillId="0" borderId="0" xfId="0" applyNumberFormat="1" applyFont="1" applyFill="1" applyBorder="1" applyAlignment="1" applyProtection="1">
      <alignment horizontal="center" vertical="center"/>
      <protection hidden="1"/>
    </xf>
    <xf numFmtId="2" fontId="43" fillId="0" borderId="0" xfId="0" applyNumberFormat="1" applyFont="1" applyProtection="1">
      <protection hidden="1"/>
    </xf>
    <xf numFmtId="2" fontId="44" fillId="0" borderId="3" xfId="0" applyNumberFormat="1" applyFont="1" applyBorder="1" applyAlignment="1" applyProtection="1">
      <alignment horizontal="left"/>
      <protection hidden="1"/>
    </xf>
    <xf numFmtId="2" fontId="44" fillId="0" borderId="20" xfId="0" applyNumberFormat="1" applyFont="1" applyFill="1" applyBorder="1" applyAlignment="1" applyProtection="1">
      <alignment horizontal="center"/>
      <protection hidden="1"/>
    </xf>
    <xf numFmtId="2" fontId="43" fillId="0" borderId="3" xfId="0" applyNumberFormat="1" applyFont="1" applyFill="1" applyBorder="1" applyAlignment="1" applyProtection="1">
      <alignment horizontal="center"/>
      <protection hidden="1"/>
    </xf>
    <xf numFmtId="2" fontId="43" fillId="0" borderId="1" xfId="0" applyNumberFormat="1" applyFont="1" applyFill="1" applyBorder="1" applyAlignment="1" applyProtection="1">
      <alignment horizontal="center"/>
      <protection hidden="1"/>
    </xf>
    <xf numFmtId="2" fontId="43" fillId="0" borderId="2" xfId="0" applyNumberFormat="1" applyFont="1" applyFill="1" applyBorder="1" applyAlignment="1" applyProtection="1">
      <alignment horizontal="center"/>
      <protection hidden="1"/>
    </xf>
    <xf numFmtId="2" fontId="44" fillId="0" borderId="6" xfId="0" applyNumberFormat="1" applyFont="1" applyBorder="1" applyAlignment="1" applyProtection="1">
      <alignment horizontal="left"/>
      <protection hidden="1"/>
    </xf>
    <xf numFmtId="2" fontId="44" fillId="0" borderId="34" xfId="0" applyNumberFormat="1" applyFont="1" applyFill="1" applyBorder="1" applyAlignment="1" applyProtection="1">
      <alignment horizontal="center"/>
      <protection hidden="1"/>
    </xf>
    <xf numFmtId="2" fontId="43" fillId="0" borderId="6" xfId="0" applyNumberFormat="1" applyFont="1" applyFill="1" applyBorder="1" applyAlignment="1" applyProtection="1">
      <alignment horizontal="center"/>
      <protection hidden="1"/>
    </xf>
    <xf numFmtId="2" fontId="43" fillId="0" borderId="4" xfId="0" applyNumberFormat="1" applyFont="1" applyFill="1" applyBorder="1" applyAlignment="1" applyProtection="1">
      <alignment horizontal="center"/>
      <protection hidden="1"/>
    </xf>
    <xf numFmtId="2" fontId="43" fillId="0" borderId="5" xfId="0" applyNumberFormat="1" applyFont="1" applyFill="1" applyBorder="1" applyAlignment="1" applyProtection="1">
      <alignment horizontal="center"/>
      <protection hidden="1"/>
    </xf>
    <xf numFmtId="2" fontId="43" fillId="0" borderId="9" xfId="0" applyNumberFormat="1" applyFont="1" applyBorder="1" applyProtection="1">
      <protection hidden="1"/>
    </xf>
    <xf numFmtId="2" fontId="43" fillId="0" borderId="21" xfId="0" applyNumberFormat="1" applyFont="1" applyBorder="1" applyAlignment="1" applyProtection="1">
      <alignment horizontal="center"/>
      <protection hidden="1"/>
    </xf>
    <xf numFmtId="2" fontId="43" fillId="0" borderId="9" xfId="0" applyNumberFormat="1" applyFont="1" applyFill="1" applyBorder="1" applyAlignment="1" applyProtection="1">
      <alignment horizontal="center"/>
      <protection hidden="1"/>
    </xf>
    <xf numFmtId="2" fontId="43" fillId="0" borderId="7" xfId="0" applyNumberFormat="1" applyFont="1" applyFill="1" applyBorder="1" applyAlignment="1" applyProtection="1">
      <alignment horizontal="center"/>
      <protection hidden="1"/>
    </xf>
    <xf numFmtId="2" fontId="43" fillId="0" borderId="8" xfId="0" applyNumberFormat="1" applyFont="1" applyFill="1" applyBorder="1" applyAlignment="1" applyProtection="1">
      <alignment horizontal="center"/>
      <protection hidden="1"/>
    </xf>
    <xf numFmtId="2" fontId="46" fillId="0" borderId="0" xfId="0" applyNumberFormat="1" applyFont="1" applyBorder="1" applyAlignment="1" applyProtection="1">
      <alignment vertical="center"/>
      <protection hidden="1"/>
    </xf>
    <xf numFmtId="2" fontId="47" fillId="0" borderId="6" xfId="0" applyNumberFormat="1" applyFont="1" applyFill="1" applyBorder="1" applyProtection="1">
      <protection hidden="1"/>
    </xf>
    <xf numFmtId="2" fontId="47" fillId="0" borderId="6" xfId="0" applyNumberFormat="1" applyFont="1" applyBorder="1" applyProtection="1">
      <protection hidden="1"/>
    </xf>
    <xf numFmtId="2" fontId="47" fillId="0" borderId="9" xfId="0" applyNumberFormat="1" applyFont="1" applyFill="1" applyBorder="1" applyProtection="1">
      <protection hidden="1"/>
    </xf>
    <xf numFmtId="2" fontId="47" fillId="0" borderId="9" xfId="0" applyNumberFormat="1" applyFont="1" applyBorder="1" applyProtection="1">
      <protection hidden="1"/>
    </xf>
    <xf numFmtId="2" fontId="47" fillId="0" borderId="6" xfId="0" applyNumberFormat="1" applyFont="1" applyBorder="1" applyAlignment="1" applyProtection="1">
      <alignment vertical="center" wrapText="1"/>
      <protection hidden="1"/>
    </xf>
    <xf numFmtId="2" fontId="47" fillId="0" borderId="9" xfId="0" applyNumberFormat="1" applyFont="1" applyBorder="1" applyAlignment="1" applyProtection="1">
      <alignment vertical="center" wrapText="1"/>
      <protection hidden="1"/>
    </xf>
    <xf numFmtId="2" fontId="50" fillId="0" borderId="0" xfId="0" applyNumberFormat="1" applyFont="1" applyFill="1" applyBorder="1" applyAlignment="1" applyProtection="1">
      <alignment horizontal="center" vertical="center"/>
      <protection hidden="1"/>
    </xf>
    <xf numFmtId="2" fontId="47" fillId="0" borderId="20" xfId="0" applyNumberFormat="1" applyFont="1" applyFill="1" applyBorder="1" applyAlignment="1" applyProtection="1">
      <alignment horizontal="center"/>
      <protection hidden="1"/>
    </xf>
    <xf numFmtId="2" fontId="47" fillId="0" borderId="0" xfId="0" applyNumberFormat="1" applyFont="1" applyBorder="1" applyAlignment="1" applyProtection="1">
      <alignment vertical="center"/>
      <protection hidden="1"/>
    </xf>
    <xf numFmtId="2" fontId="47" fillId="0" borderId="3" xfId="0" applyNumberFormat="1" applyFont="1" applyBorder="1" applyAlignment="1" applyProtection="1">
      <alignment horizontal="center"/>
      <protection hidden="1"/>
    </xf>
    <xf numFmtId="2" fontId="47" fillId="0" borderId="1" xfId="0" applyNumberFormat="1" applyFont="1" applyFill="1" applyBorder="1" applyAlignment="1" applyProtection="1">
      <alignment horizontal="center"/>
      <protection hidden="1"/>
    </xf>
    <xf numFmtId="2" fontId="47" fillId="0" borderId="2" xfId="0" applyNumberFormat="1" applyFont="1" applyFill="1" applyBorder="1" applyAlignment="1" applyProtection="1">
      <alignment horizontal="center"/>
      <protection hidden="1"/>
    </xf>
    <xf numFmtId="2" fontId="47" fillId="0" borderId="34" xfId="0" applyNumberFormat="1" applyFont="1" applyFill="1" applyBorder="1" applyAlignment="1" applyProtection="1">
      <alignment horizontal="center"/>
      <protection hidden="1"/>
    </xf>
    <xf numFmtId="2" fontId="47" fillId="0" borderId="4" xfId="0" applyNumberFormat="1" applyFont="1" applyFill="1" applyBorder="1" applyAlignment="1" applyProtection="1">
      <alignment horizontal="center"/>
      <protection hidden="1"/>
    </xf>
    <xf numFmtId="2" fontId="47" fillId="0" borderId="21" xfId="0" applyNumberFormat="1" applyFont="1" applyFill="1" applyBorder="1" applyAlignment="1" applyProtection="1">
      <alignment horizontal="center"/>
      <protection hidden="1"/>
    </xf>
    <xf numFmtId="2" fontId="47" fillId="0" borderId="7" xfId="0" applyNumberFormat="1" applyFont="1" applyFill="1" applyBorder="1" applyAlignment="1" applyProtection="1">
      <alignment horizontal="center"/>
      <protection hidden="1"/>
    </xf>
    <xf numFmtId="2" fontId="52" fillId="0" borderId="0" xfId="0" applyNumberFormat="1" applyFont="1" applyFill="1" applyBorder="1" applyAlignment="1" applyProtection="1">
      <alignment horizontal="center" vertical="center"/>
      <protection hidden="1"/>
    </xf>
    <xf numFmtId="2" fontId="47" fillId="0" borderId="0" xfId="0" applyNumberFormat="1" applyFont="1" applyFill="1" applyBorder="1" applyAlignment="1" applyProtection="1">
      <alignment horizontal="center"/>
      <protection hidden="1"/>
    </xf>
    <xf numFmtId="2" fontId="47" fillId="0" borderId="0" xfId="0" applyNumberFormat="1" applyFont="1" applyBorder="1" applyAlignment="1" applyProtection="1">
      <protection hidden="1"/>
    </xf>
    <xf numFmtId="2" fontId="54" fillId="0" borderId="0" xfId="0" applyNumberFormat="1" applyFont="1" applyFill="1" applyBorder="1" applyAlignment="1" applyProtection="1">
      <alignment horizontal="center" vertical="center"/>
      <protection hidden="1"/>
    </xf>
    <xf numFmtId="2" fontId="47" fillId="0" borderId="0" xfId="0" applyNumberFormat="1" applyFont="1" applyProtection="1">
      <protection hidden="1"/>
    </xf>
    <xf numFmtId="2" fontId="47" fillId="2" borderId="6" xfId="2" applyNumberFormat="1" applyFont="1" applyFill="1" applyBorder="1" applyAlignment="1" applyProtection="1">
      <alignment horizontal="left" vertical="center"/>
      <protection hidden="1"/>
    </xf>
    <xf numFmtId="2" fontId="47" fillId="0" borderId="6" xfId="0" applyNumberFormat="1" applyFont="1" applyBorder="1" applyAlignment="1" applyProtection="1">
      <alignment horizontal="left"/>
      <protection hidden="1"/>
    </xf>
    <xf numFmtId="2" fontId="47" fillId="0" borderId="6" xfId="0" applyNumberFormat="1" applyFont="1" applyBorder="1" applyAlignment="1" applyProtection="1">
      <alignment horizontal="left" wrapText="1"/>
      <protection hidden="1"/>
    </xf>
    <xf numFmtId="2" fontId="47" fillId="0" borderId="9" xfId="0" applyNumberFormat="1" applyFont="1" applyBorder="1" applyAlignment="1" applyProtection="1">
      <alignment horizontal="left"/>
      <protection hidden="1"/>
    </xf>
    <xf numFmtId="2" fontId="47" fillId="0" borderId="0" xfId="0" applyNumberFormat="1" applyFont="1" applyBorder="1" applyProtection="1">
      <protection hidden="1"/>
    </xf>
    <xf numFmtId="2" fontId="47" fillId="0" borderId="0" xfId="0" applyNumberFormat="1" applyFont="1" applyBorder="1" applyAlignment="1" applyProtection="1">
      <alignment horizontal="center"/>
      <protection hidden="1"/>
    </xf>
    <xf numFmtId="2" fontId="47" fillId="0" borderId="13" xfId="0" applyNumberFormat="1" applyFont="1" applyFill="1" applyBorder="1" applyAlignment="1" applyProtection="1">
      <alignment horizontal="center"/>
      <protection hidden="1"/>
    </xf>
    <xf numFmtId="2" fontId="47" fillId="0" borderId="11" xfId="0" applyNumberFormat="1" applyFont="1" applyFill="1" applyBorder="1" applyAlignment="1" applyProtection="1">
      <alignment horizontal="center"/>
      <protection hidden="1"/>
    </xf>
    <xf numFmtId="2" fontId="47" fillId="0" borderId="9" xfId="4" applyNumberFormat="1" applyFont="1" applyFill="1" applyBorder="1" applyProtection="1">
      <protection hidden="1"/>
    </xf>
    <xf numFmtId="2" fontId="51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47" fillId="0" borderId="3" xfId="0" applyNumberFormat="1" applyFont="1" applyFill="1" applyBorder="1" applyAlignment="1" applyProtection="1">
      <alignment horizontal="left"/>
      <protection hidden="1"/>
    </xf>
    <xf numFmtId="2" fontId="47" fillId="0" borderId="6" xfId="0" applyNumberFormat="1" applyFont="1" applyFill="1" applyBorder="1" applyAlignment="1" applyProtection="1">
      <alignment horizontal="left"/>
      <protection hidden="1"/>
    </xf>
    <xf numFmtId="2" fontId="47" fillId="0" borderId="0" xfId="0" applyNumberFormat="1" applyFont="1" applyFill="1" applyBorder="1" applyAlignment="1" applyProtection="1">
      <alignment vertical="center"/>
      <protection hidden="1"/>
    </xf>
    <xf numFmtId="2" fontId="47" fillId="0" borderId="6" xfId="4" applyNumberFormat="1" applyFont="1" applyFill="1" applyBorder="1" applyAlignment="1" applyProtection="1">
      <alignment horizontal="left"/>
      <protection hidden="1"/>
    </xf>
    <xf numFmtId="2" fontId="47" fillId="0" borderId="9" xfId="4" applyNumberFormat="1" applyFont="1" applyFill="1" applyBorder="1" applyAlignment="1" applyProtection="1">
      <alignment horizontal="left"/>
      <protection hidden="1"/>
    </xf>
    <xf numFmtId="2" fontId="47" fillId="0" borderId="12" xfId="0" applyNumberFormat="1" applyFont="1" applyBorder="1" applyAlignment="1" applyProtection="1">
      <alignment horizontal="center"/>
      <protection hidden="1"/>
    </xf>
    <xf numFmtId="2" fontId="47" fillId="0" borderId="0" xfId="0" applyNumberFormat="1" applyFont="1" applyFill="1" applyBorder="1" applyAlignment="1" applyProtection="1">
      <alignment vertical="top" wrapText="1"/>
      <protection hidden="1"/>
    </xf>
    <xf numFmtId="2" fontId="47" fillId="0" borderId="9" xfId="0" applyNumberFormat="1" applyFont="1" applyBorder="1" applyAlignment="1" applyProtection="1">
      <alignment vertical="center"/>
      <protection hidden="1"/>
    </xf>
    <xf numFmtId="2" fontId="47" fillId="2" borderId="0" xfId="0" applyNumberFormat="1" applyFont="1" applyFill="1" applyBorder="1" applyAlignment="1" applyProtection="1">
      <alignment horizontal="center"/>
      <protection hidden="1"/>
    </xf>
    <xf numFmtId="2" fontId="47" fillId="0" borderId="4" xfId="0" applyNumberFormat="1" applyFont="1" applyBorder="1" applyAlignment="1" applyProtection="1">
      <alignment horizontal="center"/>
      <protection hidden="1"/>
    </xf>
    <xf numFmtId="2" fontId="47" fillId="0" borderId="7" xfId="0" applyNumberFormat="1" applyFont="1" applyBorder="1" applyAlignment="1" applyProtection="1">
      <alignment horizontal="center"/>
      <protection hidden="1"/>
    </xf>
    <xf numFmtId="49" fontId="47" fillId="3" borderId="6" xfId="1" applyNumberFormat="1" applyFont="1" applyFill="1" applyBorder="1" applyAlignment="1">
      <alignment wrapText="1"/>
    </xf>
    <xf numFmtId="43" fontId="47" fillId="3" borderId="4" xfId="6" applyFont="1" applyFill="1" applyBorder="1"/>
    <xf numFmtId="43" fontId="47" fillId="3" borderId="7" xfId="6" applyFont="1" applyFill="1" applyBorder="1"/>
    <xf numFmtId="49" fontId="47" fillId="3" borderId="9" xfId="1" applyNumberFormat="1" applyFont="1" applyFill="1" applyBorder="1" applyAlignment="1">
      <alignment wrapText="1"/>
    </xf>
    <xf numFmtId="2" fontId="47" fillId="0" borderId="52" xfId="0" applyNumberFormat="1" applyFont="1" applyFill="1" applyBorder="1" applyAlignment="1" applyProtection="1">
      <alignment horizontal="center"/>
      <protection hidden="1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47" fillId="0" borderId="0" xfId="0" applyNumberFormat="1" applyFont="1" applyFill="1" applyBorder="1" applyProtection="1">
      <protection hidden="1"/>
    </xf>
    <xf numFmtId="2" fontId="47" fillId="0" borderId="4" xfId="0" applyNumberFormat="1" applyFont="1" applyBorder="1" applyAlignment="1" applyProtection="1">
      <alignment horizontal="center" wrapText="1"/>
      <protection hidden="1"/>
    </xf>
    <xf numFmtId="2" fontId="47" fillId="0" borderId="4" xfId="4" applyNumberFormat="1" applyFont="1" applyFill="1" applyBorder="1" applyAlignment="1" applyProtection="1">
      <alignment horizontal="center"/>
      <protection hidden="1"/>
    </xf>
    <xf numFmtId="2" fontId="47" fillId="0" borderId="4" xfId="0" applyNumberFormat="1" applyFont="1" applyFill="1" applyBorder="1" applyAlignment="1" applyProtection="1">
      <alignment horizontal="center" vertical="center" wrapText="1"/>
      <protection hidden="1"/>
    </xf>
    <xf numFmtId="2" fontId="47" fillId="0" borderId="4" xfId="0" applyNumberFormat="1" applyFont="1" applyFill="1" applyBorder="1" applyAlignment="1" applyProtection="1">
      <alignment horizontal="center" vertical="center"/>
      <protection hidden="1"/>
    </xf>
    <xf numFmtId="2" fontId="46" fillId="0" borderId="0" xfId="0" applyNumberFormat="1" applyFont="1" applyBorder="1" applyProtection="1">
      <protection hidden="1"/>
    </xf>
    <xf numFmtId="2" fontId="53" fillId="0" borderId="3" xfId="0" applyNumberFormat="1" applyFont="1" applyBorder="1" applyAlignment="1" applyProtection="1">
      <alignment horizontal="center" vertical="center"/>
      <protection hidden="1"/>
    </xf>
    <xf numFmtId="2" fontId="54" fillId="0" borderId="1" xfId="0" applyNumberFormat="1" applyFont="1" applyFill="1" applyBorder="1" applyAlignment="1" applyProtection="1">
      <alignment horizontal="center" vertical="center"/>
      <protection hidden="1"/>
    </xf>
    <xf numFmtId="2" fontId="47" fillId="2" borderId="51" xfId="2" applyNumberFormat="1" applyFont="1" applyFill="1" applyBorder="1" applyAlignment="1" applyProtection="1">
      <alignment horizontal="left" vertical="center"/>
      <protection hidden="1"/>
    </xf>
    <xf numFmtId="2" fontId="52" fillId="0" borderId="53" xfId="0" applyNumberFormat="1" applyFont="1" applyFill="1" applyBorder="1" applyAlignment="1" applyProtection="1">
      <alignment horizontal="center" vertical="center"/>
      <protection hidden="1"/>
    </xf>
    <xf numFmtId="2" fontId="52" fillId="0" borderId="1" xfId="0" applyNumberFormat="1" applyFont="1" applyFill="1" applyBorder="1" applyAlignment="1" applyProtection="1">
      <alignment horizontal="center" vertical="center"/>
      <protection hidden="1"/>
    </xf>
    <xf numFmtId="2" fontId="55" fillId="0" borderId="3" xfId="0" applyNumberFormat="1" applyFont="1" applyFill="1" applyBorder="1" applyAlignment="1" applyProtection="1">
      <alignment horizontal="center" vertical="center"/>
      <protection hidden="1"/>
    </xf>
    <xf numFmtId="2" fontId="47" fillId="0" borderId="7" xfId="4" applyNumberFormat="1" applyFont="1" applyFill="1" applyBorder="1" applyAlignment="1" applyProtection="1">
      <alignment horizontal="center"/>
      <protection hidden="1"/>
    </xf>
    <xf numFmtId="2" fontId="55" fillId="0" borderId="3" xfId="0" applyNumberFormat="1" applyFont="1" applyBorder="1" applyAlignment="1" applyProtection="1">
      <alignment horizontal="center" vertical="center" wrapText="1"/>
      <protection hidden="1"/>
    </xf>
    <xf numFmtId="2" fontId="47" fillId="0" borderId="6" xfId="4" applyNumberFormat="1" applyFont="1" applyFill="1" applyBorder="1" applyProtection="1">
      <protection hidden="1"/>
    </xf>
    <xf numFmtId="2" fontId="47" fillId="0" borderId="7" xfId="0" applyNumberFormat="1" applyFont="1" applyFill="1" applyBorder="1" applyAlignment="1" applyProtection="1">
      <alignment horizontal="center" vertical="center"/>
      <protection hidden="1"/>
    </xf>
    <xf numFmtId="0" fontId="55" fillId="0" borderId="3" xfId="0" applyFont="1" applyBorder="1" applyAlignment="1">
      <alignment horizontal="center"/>
    </xf>
    <xf numFmtId="0" fontId="52" fillId="0" borderId="1" xfId="0" applyFont="1" applyFill="1" applyBorder="1" applyAlignment="1">
      <alignment horizontal="center" vertical="center"/>
    </xf>
    <xf numFmtId="2" fontId="48" fillId="0" borderId="3" xfId="0" applyNumberFormat="1" applyFont="1" applyBorder="1" applyAlignment="1" applyProtection="1">
      <alignment horizontal="center" vertical="center"/>
      <protection hidden="1"/>
    </xf>
    <xf numFmtId="2" fontId="49" fillId="0" borderId="1" xfId="0" applyNumberFormat="1" applyFont="1" applyFill="1" applyBorder="1" applyAlignment="1" applyProtection="1">
      <alignment horizontal="center" vertical="center"/>
      <protection hidden="1"/>
    </xf>
    <xf numFmtId="2" fontId="47" fillId="0" borderId="51" xfId="0" applyNumberFormat="1" applyFont="1" applyBorder="1" applyProtection="1">
      <protection hidden="1"/>
    </xf>
    <xf numFmtId="2" fontId="47" fillId="0" borderId="52" xfId="0" applyNumberFormat="1" applyFont="1" applyBorder="1" applyAlignment="1" applyProtection="1">
      <alignment horizontal="center"/>
      <protection hidden="1"/>
    </xf>
    <xf numFmtId="2" fontId="55" fillId="0" borderId="3" xfId="0" applyNumberFormat="1" applyFont="1" applyBorder="1" applyAlignment="1" applyProtection="1">
      <alignment horizontal="center" vertical="center"/>
      <protection hidden="1"/>
    </xf>
    <xf numFmtId="2" fontId="47" fillId="0" borderId="7" xfId="0" applyNumberFormat="1" applyFont="1" applyFill="1" applyBorder="1" applyAlignment="1" applyProtection="1">
      <alignment horizontal="center" vertical="center" wrapText="1"/>
      <protection hidden="1"/>
    </xf>
    <xf numFmtId="2" fontId="55" fillId="0" borderId="46" xfId="0" applyNumberFormat="1" applyFont="1" applyFill="1" applyBorder="1" applyAlignment="1" applyProtection="1">
      <alignment horizontal="center"/>
      <protection hidden="1"/>
    </xf>
    <xf numFmtId="2" fontId="47" fillId="0" borderId="6" xfId="0" applyNumberFormat="1" applyFont="1" applyBorder="1" applyAlignment="1" applyProtection="1">
      <alignment horizontal="left" vertical="center"/>
      <protection hidden="1"/>
    </xf>
    <xf numFmtId="0" fontId="24" fillId="0" borderId="0" xfId="0" applyFont="1"/>
    <xf numFmtId="0" fontId="7" fillId="0" borderId="0" xfId="0" applyFont="1"/>
    <xf numFmtId="0" fontId="10" fillId="0" borderId="0" xfId="0" applyFont="1" applyFill="1" applyBorder="1" applyAlignment="1">
      <alignment horizontal="center" vertical="center"/>
    </xf>
    <xf numFmtId="2" fontId="24" fillId="2" borderId="55" xfId="0" applyNumberFormat="1" applyFont="1" applyFill="1" applyBorder="1" applyAlignment="1">
      <alignment horizontal="right"/>
    </xf>
    <xf numFmtId="2" fontId="24" fillId="2" borderId="55" xfId="0" applyNumberFormat="1" applyFont="1" applyFill="1" applyBorder="1" applyAlignment="1">
      <alignment horizontal="center"/>
    </xf>
    <xf numFmtId="2" fontId="47" fillId="0" borderId="4" xfId="0" applyNumberFormat="1" applyFont="1" applyBorder="1" applyProtection="1">
      <protection hidden="1"/>
    </xf>
    <xf numFmtId="2" fontId="47" fillId="0" borderId="7" xfId="0" applyNumberFormat="1" applyFont="1" applyBorder="1" applyProtection="1">
      <protection hidden="1"/>
    </xf>
    <xf numFmtId="2" fontId="47" fillId="0" borderId="52" xfId="0" applyNumberFormat="1" applyFont="1" applyBorder="1" applyProtection="1">
      <protection hidden="1"/>
    </xf>
    <xf numFmtId="2" fontId="47" fillId="0" borderId="3" xfId="0" applyNumberFormat="1" applyFont="1" applyBorder="1" applyProtection="1">
      <protection hidden="1"/>
    </xf>
    <xf numFmtId="2" fontId="47" fillId="0" borderId="1" xfId="0" applyNumberFormat="1" applyFont="1" applyBorder="1" applyAlignment="1" applyProtection="1">
      <alignment horizontal="center"/>
      <protection hidden="1"/>
    </xf>
    <xf numFmtId="2" fontId="47" fillId="0" borderId="4" xfId="0" applyNumberFormat="1" applyFont="1" applyFill="1" applyBorder="1" applyProtection="1">
      <protection hidden="1"/>
    </xf>
    <xf numFmtId="2" fontId="47" fillId="0" borderId="51" xfId="0" applyNumberFormat="1" applyFont="1" applyFill="1" applyBorder="1" applyProtection="1">
      <protection hidden="1"/>
    </xf>
    <xf numFmtId="2" fontId="55" fillId="0" borderId="3" xfId="0" applyNumberFormat="1" applyFont="1" applyBorder="1" applyAlignment="1" applyProtection="1">
      <alignment horizontal="center"/>
      <protection hidden="1"/>
    </xf>
    <xf numFmtId="2" fontId="47" fillId="0" borderId="6" xfId="0" applyNumberFormat="1" applyFont="1" applyFill="1" applyBorder="1" applyAlignment="1" applyProtection="1">
      <alignment wrapText="1"/>
      <protection hidden="1"/>
    </xf>
    <xf numFmtId="2" fontId="47" fillId="0" borderId="46" xfId="0" applyNumberFormat="1" applyFont="1" applyFill="1" applyBorder="1" applyProtection="1">
      <protection hidden="1"/>
    </xf>
    <xf numFmtId="2" fontId="47" fillId="0" borderId="53" xfId="0" applyNumberFormat="1" applyFont="1" applyFill="1" applyBorder="1" applyAlignment="1" applyProtection="1">
      <alignment horizontal="center"/>
      <protection hidden="1"/>
    </xf>
    <xf numFmtId="2" fontId="48" fillId="0" borderId="12" xfId="0" applyNumberFormat="1" applyFont="1" applyFill="1" applyBorder="1" applyAlignment="1" applyProtection="1">
      <alignment horizontal="center" vertical="center"/>
      <protection hidden="1"/>
    </xf>
    <xf numFmtId="2" fontId="49" fillId="0" borderId="13" xfId="0" applyNumberFormat="1" applyFont="1" applyFill="1" applyBorder="1" applyAlignment="1" applyProtection="1">
      <alignment horizontal="center" vertical="center"/>
      <protection hidden="1"/>
    </xf>
    <xf numFmtId="2" fontId="51" fillId="0" borderId="3" xfId="0" applyNumberFormat="1" applyFont="1" applyBorder="1" applyAlignment="1" applyProtection="1">
      <alignment horizontal="center" vertical="center" wrapText="1"/>
      <protection hidden="1"/>
    </xf>
    <xf numFmtId="2" fontId="55" fillId="0" borderId="56" xfId="0" applyNumberFormat="1" applyFont="1" applyBorder="1" applyAlignment="1" applyProtection="1">
      <alignment horizontal="center"/>
      <protection hidden="1"/>
    </xf>
    <xf numFmtId="2" fontId="47" fillId="0" borderId="6" xfId="0" applyNumberFormat="1" applyFont="1" applyBorder="1" applyAlignment="1" applyProtection="1">
      <alignment vertical="center"/>
      <protection hidden="1"/>
    </xf>
    <xf numFmtId="2" fontId="47" fillId="0" borderId="6" xfId="5" applyNumberFormat="1" applyFont="1" applyFill="1" applyBorder="1" applyProtection="1">
      <protection hidden="1"/>
    </xf>
    <xf numFmtId="2" fontId="47" fillId="0" borderId="9" xfId="5" applyNumberFormat="1" applyFont="1" applyFill="1" applyBorder="1" applyProtection="1">
      <protection hidden="1"/>
    </xf>
    <xf numFmtId="2" fontId="47" fillId="0" borderId="52" xfId="0" applyNumberFormat="1" applyFont="1" applyFill="1" applyBorder="1" applyAlignment="1" applyProtection="1">
      <alignment horizontal="right"/>
      <protection hidden="1"/>
    </xf>
    <xf numFmtId="2" fontId="55" fillId="0" borderId="3" xfId="0" applyNumberFormat="1" applyFont="1" applyFill="1" applyBorder="1" applyAlignment="1" applyProtection="1">
      <alignment horizontal="center"/>
      <protection hidden="1"/>
    </xf>
    <xf numFmtId="2" fontId="47" fillId="0" borderId="7" xfId="0" applyNumberFormat="1" applyFont="1" applyFill="1" applyBorder="1" applyProtection="1">
      <protection hidden="1"/>
    </xf>
    <xf numFmtId="2" fontId="47" fillId="3" borderId="4" xfId="0" applyNumberFormat="1" applyFont="1" applyFill="1" applyBorder="1" applyAlignment="1" applyProtection="1">
      <alignment horizontal="center"/>
      <protection hidden="1"/>
    </xf>
    <xf numFmtId="2" fontId="47" fillId="0" borderId="4" xfId="1" applyNumberFormat="1" applyFont="1" applyFill="1" applyBorder="1" applyAlignment="1" applyProtection="1">
      <alignment horizontal="center"/>
      <protection hidden="1"/>
    </xf>
    <xf numFmtId="2" fontId="47" fillId="0" borderId="9" xfId="0" applyNumberFormat="1" applyFont="1" applyFill="1" applyBorder="1" applyAlignment="1" applyProtection="1">
      <alignment horizontal="left"/>
      <protection hidden="1"/>
    </xf>
    <xf numFmtId="2" fontId="47" fillId="3" borderId="7" xfId="0" applyNumberFormat="1" applyFont="1" applyFill="1" applyBorder="1" applyAlignment="1" applyProtection="1">
      <alignment horizontal="center"/>
      <protection hidden="1"/>
    </xf>
    <xf numFmtId="2" fontId="56" fillId="0" borderId="3" xfId="0" applyNumberFormat="1" applyFont="1" applyBorder="1" applyAlignment="1" applyProtection="1">
      <alignment horizontal="center" vertical="center" wrapText="1"/>
      <protection hidden="1"/>
    </xf>
    <xf numFmtId="2" fontId="47" fillId="0" borderId="6" xfId="1" applyNumberFormat="1" applyFont="1" applyBorder="1" applyProtection="1">
      <protection hidden="1"/>
    </xf>
    <xf numFmtId="2" fontId="47" fillId="0" borderId="9" xfId="1" applyNumberFormat="1" applyFont="1" applyBorder="1" applyProtection="1">
      <protection hidden="1"/>
    </xf>
    <xf numFmtId="2" fontId="47" fillId="0" borderId="7" xfId="1" applyNumberFormat="1" applyFont="1" applyFill="1" applyBorder="1" applyAlignment="1" applyProtection="1">
      <alignment horizontal="center"/>
      <protection hidden="1"/>
    </xf>
    <xf numFmtId="2" fontId="55" fillId="0" borderId="3" xfId="0" applyNumberFormat="1" applyFont="1" applyFill="1" applyBorder="1" applyAlignment="1" applyProtection="1">
      <alignment horizontal="center" vertical="center" wrapText="1"/>
      <protection hidden="1"/>
    </xf>
    <xf numFmtId="2" fontId="24" fillId="2" borderId="4" xfId="0" applyNumberFormat="1" applyFont="1" applyFill="1" applyBorder="1" applyAlignment="1">
      <alignment vertical="center"/>
    </xf>
    <xf numFmtId="2" fontId="24" fillId="2" borderId="4" xfId="0" applyNumberFormat="1" applyFont="1" applyFill="1" applyBorder="1" applyAlignment="1">
      <alignment horizontal="right"/>
    </xf>
    <xf numFmtId="2" fontId="24" fillId="2" borderId="4" xfId="0" applyNumberFormat="1" applyFont="1" applyFill="1" applyBorder="1" applyAlignment="1">
      <alignment horizontal="right" vertical="center"/>
    </xf>
    <xf numFmtId="2" fontId="28" fillId="0" borderId="4" xfId="0" applyNumberFormat="1" applyFont="1" applyBorder="1"/>
    <xf numFmtId="2" fontId="24" fillId="0" borderId="4" xfId="0" applyNumberFormat="1" applyFont="1" applyFill="1" applyBorder="1" applyAlignment="1">
      <alignment horizontal="center"/>
    </xf>
    <xf numFmtId="2" fontId="28" fillId="0" borderId="1" xfId="0" applyNumberFormat="1" applyFont="1" applyBorder="1"/>
    <xf numFmtId="2" fontId="28" fillId="0" borderId="7" xfId="0" applyNumberFormat="1" applyFont="1" applyBorder="1"/>
    <xf numFmtId="2" fontId="47" fillId="2" borderId="3" xfId="0" applyNumberFormat="1" applyFont="1" applyFill="1" applyBorder="1" applyAlignment="1" applyProtection="1">
      <alignment horizontal="left" vertical="center"/>
      <protection hidden="1"/>
    </xf>
    <xf numFmtId="2" fontId="24" fillId="2" borderId="1" xfId="0" applyNumberFormat="1" applyFont="1" applyFill="1" applyBorder="1" applyAlignment="1">
      <alignment horizontal="right" vertical="center"/>
    </xf>
    <xf numFmtId="2" fontId="47" fillId="2" borderId="6" xfId="0" applyNumberFormat="1" applyFont="1" applyFill="1" applyBorder="1" applyAlignment="1" applyProtection="1">
      <alignment horizontal="left" vertical="center" indent="1"/>
      <protection hidden="1"/>
    </xf>
    <xf numFmtId="2" fontId="47" fillId="2" borderId="6" xfId="0" applyNumberFormat="1" applyFont="1" applyFill="1" applyBorder="1" applyAlignment="1" applyProtection="1">
      <alignment horizontal="left" indent="1"/>
      <protection hidden="1"/>
    </xf>
    <xf numFmtId="2" fontId="47" fillId="2" borderId="9" xfId="0" applyNumberFormat="1" applyFont="1" applyFill="1" applyBorder="1" applyAlignment="1" applyProtection="1">
      <alignment horizontal="left" indent="1"/>
      <protection hidden="1"/>
    </xf>
    <xf numFmtId="2" fontId="24" fillId="2" borderId="7" xfId="0" applyNumberFormat="1" applyFont="1" applyFill="1" applyBorder="1" applyAlignment="1">
      <alignment horizontal="right"/>
    </xf>
    <xf numFmtId="2" fontId="24" fillId="2" borderId="1" xfId="0" applyNumberFormat="1" applyFont="1" applyFill="1" applyBorder="1" applyAlignment="1">
      <alignment vertical="center"/>
    </xf>
    <xf numFmtId="2" fontId="55" fillId="0" borderId="19" xfId="0" applyNumberFormat="1" applyFont="1" applyBorder="1" applyAlignment="1" applyProtection="1">
      <alignment horizontal="center"/>
      <protection hidden="1"/>
    </xf>
    <xf numFmtId="2" fontId="47" fillId="2" borderId="49" xfId="0" applyNumberFormat="1" applyFont="1" applyFill="1" applyBorder="1" applyAlignment="1" applyProtection="1">
      <alignment horizontal="center"/>
      <protection hidden="1"/>
    </xf>
    <xf numFmtId="2" fontId="55" fillId="2" borderId="49" xfId="0" applyNumberFormat="1" applyFont="1" applyFill="1" applyBorder="1" applyAlignment="1" applyProtection="1">
      <alignment horizontal="center"/>
      <protection hidden="1"/>
    </xf>
    <xf numFmtId="2" fontId="47" fillId="2" borderId="6" xfId="0" applyNumberFormat="1" applyFont="1" applyFill="1" applyBorder="1" applyAlignment="1" applyProtection="1">
      <alignment horizontal="left" vertical="center"/>
      <protection hidden="1"/>
    </xf>
    <xf numFmtId="2" fontId="47" fillId="2" borderId="9" xfId="0" applyNumberFormat="1" applyFont="1" applyFill="1" applyBorder="1" applyAlignment="1" applyProtection="1">
      <alignment horizontal="left" vertical="center" indent="1"/>
      <protection hidden="1"/>
    </xf>
    <xf numFmtId="2" fontId="47" fillId="0" borderId="19" xfId="0" applyNumberFormat="1" applyFont="1" applyBorder="1" applyAlignment="1" applyProtection="1">
      <alignment horizontal="center"/>
      <protection hidden="1"/>
    </xf>
    <xf numFmtId="2" fontId="55" fillId="0" borderId="49" xfId="0" applyNumberFormat="1" applyFont="1" applyBorder="1" applyAlignment="1" applyProtection="1">
      <alignment horizontal="center"/>
      <protection hidden="1"/>
    </xf>
    <xf numFmtId="2" fontId="47" fillId="2" borderId="3" xfId="0" applyNumberFormat="1" applyFont="1" applyFill="1" applyBorder="1" applyAlignment="1" applyProtection="1">
      <alignment horizontal="left"/>
      <protection hidden="1"/>
    </xf>
    <xf numFmtId="2" fontId="24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/>
    </xf>
    <xf numFmtId="2" fontId="48" fillId="0" borderId="17" xfId="0" applyNumberFormat="1" applyFont="1" applyFill="1" applyBorder="1" applyAlignment="1" applyProtection="1">
      <alignment horizontal="center" vertical="center"/>
      <protection hidden="1"/>
    </xf>
    <xf numFmtId="2" fontId="49" fillId="0" borderId="47" xfId="0" applyNumberFormat="1" applyFont="1" applyFill="1" applyBorder="1" applyAlignment="1" applyProtection="1">
      <alignment horizontal="center" vertical="center"/>
      <protection hidden="1"/>
    </xf>
    <xf numFmtId="2" fontId="51" fillId="0" borderId="17" xfId="0" applyNumberFormat="1" applyFont="1" applyBorder="1" applyAlignment="1" applyProtection="1">
      <alignment horizontal="center" vertical="center" wrapText="1"/>
      <protection hidden="1"/>
    </xf>
    <xf numFmtId="2" fontId="52" fillId="0" borderId="47" xfId="0" applyNumberFormat="1" applyFont="1" applyFill="1" applyBorder="1" applyAlignment="1" applyProtection="1">
      <alignment horizontal="center" vertical="center"/>
      <protection hidden="1"/>
    </xf>
    <xf numFmtId="2" fontId="11" fillId="0" borderId="20" xfId="0" applyNumberFormat="1" applyFont="1" applyFill="1" applyBorder="1" applyAlignment="1" applyProtection="1">
      <alignment horizontal="center"/>
      <protection hidden="1"/>
    </xf>
    <xf numFmtId="2" fontId="11" fillId="0" borderId="34" xfId="0" applyNumberFormat="1" applyFont="1" applyFill="1" applyBorder="1" applyAlignment="1" applyProtection="1">
      <alignment horizontal="center"/>
      <protection hidden="1"/>
    </xf>
    <xf numFmtId="2" fontId="11" fillId="0" borderId="21" xfId="0" applyNumberFormat="1" applyFont="1" applyFill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11" fillId="0" borderId="3" xfId="0" applyNumberFormat="1" applyFont="1" applyFill="1" applyBorder="1" applyProtection="1">
      <protection hidden="1"/>
    </xf>
    <xf numFmtId="2" fontId="11" fillId="0" borderId="6" xfId="0" applyNumberFormat="1" applyFont="1" applyFill="1" applyBorder="1" applyProtection="1">
      <protection hidden="1"/>
    </xf>
    <xf numFmtId="2" fontId="11" fillId="0" borderId="9" xfId="0" applyNumberFormat="1" applyFont="1" applyFill="1" applyBorder="1" applyProtection="1">
      <protection hidden="1"/>
    </xf>
    <xf numFmtId="2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54" fillId="3" borderId="1" xfId="0" applyNumberFormat="1" applyFont="1" applyFill="1" applyBorder="1" applyAlignment="1" applyProtection="1">
      <alignment horizontal="center" vertical="center"/>
      <protection hidden="1"/>
    </xf>
    <xf numFmtId="2" fontId="47" fillId="3" borderId="1" xfId="0" applyNumberFormat="1" applyFont="1" applyFill="1" applyBorder="1" applyProtection="1">
      <protection hidden="1"/>
    </xf>
    <xf numFmtId="2" fontId="54" fillId="3" borderId="2" xfId="0" applyNumberFormat="1" applyFont="1" applyFill="1" applyBorder="1" applyAlignment="1" applyProtection="1">
      <alignment horizontal="center" vertical="center"/>
      <protection hidden="1"/>
    </xf>
    <xf numFmtId="2" fontId="47" fillId="3" borderId="5" xfId="0" applyNumberFormat="1" applyFont="1" applyFill="1" applyBorder="1" applyAlignment="1" applyProtection="1">
      <alignment horizontal="center"/>
      <protection hidden="1"/>
    </xf>
    <xf numFmtId="2" fontId="47" fillId="3" borderId="52" xfId="0" applyNumberFormat="1" applyFont="1" applyFill="1" applyBorder="1" applyAlignment="1" applyProtection="1">
      <alignment horizontal="center"/>
      <protection hidden="1"/>
    </xf>
    <xf numFmtId="2" fontId="54" fillId="3" borderId="53" xfId="0" applyNumberFormat="1" applyFont="1" applyFill="1" applyBorder="1" applyAlignment="1" applyProtection="1">
      <alignment horizontal="center" vertical="center"/>
      <protection hidden="1"/>
    </xf>
    <xf numFmtId="2" fontId="47" fillId="3" borderId="53" xfId="0" applyNumberFormat="1" applyFont="1" applyFill="1" applyBorder="1" applyProtection="1">
      <protection hidden="1"/>
    </xf>
    <xf numFmtId="2" fontId="54" fillId="3" borderId="54" xfId="0" applyNumberFormat="1" applyFont="1" applyFill="1" applyBorder="1" applyAlignment="1" applyProtection="1">
      <alignment horizontal="center" vertical="center"/>
      <protection hidden="1"/>
    </xf>
    <xf numFmtId="2" fontId="47" fillId="3" borderId="8" xfId="0" applyNumberFormat="1" applyFont="1" applyFill="1" applyBorder="1" applyAlignment="1" applyProtection="1">
      <alignment horizontal="center"/>
      <protection hidden="1"/>
    </xf>
    <xf numFmtId="2" fontId="7" fillId="3" borderId="0" xfId="0" applyNumberFormat="1" applyFont="1" applyFill="1" applyBorder="1" applyProtection="1">
      <protection hidden="1"/>
    </xf>
    <xf numFmtId="2" fontId="47" fillId="3" borderId="0" xfId="0" applyNumberFormat="1" applyFont="1" applyFill="1" applyBorder="1" applyAlignment="1" applyProtection="1">
      <alignment horizontal="center"/>
      <protection hidden="1"/>
    </xf>
    <xf numFmtId="2" fontId="47" fillId="3" borderId="0" xfId="0" applyNumberFormat="1" applyFont="1" applyFill="1" applyBorder="1" applyProtection="1">
      <protection hidden="1"/>
    </xf>
    <xf numFmtId="2" fontId="54" fillId="3" borderId="19" xfId="0" applyNumberFormat="1" applyFont="1" applyFill="1" applyBorder="1" applyAlignment="1" applyProtection="1">
      <alignment horizontal="center" vertical="center"/>
      <protection hidden="1"/>
    </xf>
    <xf numFmtId="2" fontId="47" fillId="3" borderId="19" xfId="0" applyNumberFormat="1" applyFont="1" applyFill="1" applyBorder="1" applyProtection="1">
      <protection hidden="1"/>
    </xf>
    <xf numFmtId="2" fontId="54" fillId="3" borderId="18" xfId="0" applyNumberFormat="1" applyFont="1" applyFill="1" applyBorder="1" applyAlignment="1" applyProtection="1">
      <alignment horizontal="center" vertical="center"/>
      <protection hidden="1"/>
    </xf>
    <xf numFmtId="2" fontId="47" fillId="3" borderId="57" xfId="0" applyNumberFormat="1" applyFont="1" applyFill="1" applyBorder="1" applyAlignment="1" applyProtection="1">
      <alignment horizontal="center"/>
      <protection hidden="1"/>
    </xf>
    <xf numFmtId="2" fontId="47" fillId="3" borderId="1" xfId="0" applyNumberFormat="1" applyFont="1" applyFill="1" applyBorder="1" applyAlignment="1" applyProtection="1">
      <alignment horizontal="center"/>
      <protection hidden="1"/>
    </xf>
    <xf numFmtId="2" fontId="47" fillId="3" borderId="2" xfId="0" applyNumberFormat="1" applyFont="1" applyFill="1" applyBorder="1" applyAlignment="1" applyProtection="1">
      <alignment horizontal="center"/>
      <protection hidden="1"/>
    </xf>
    <xf numFmtId="2" fontId="34" fillId="3" borderId="0" xfId="0" applyNumberFormat="1" applyFont="1" applyFill="1" applyBorder="1" applyAlignment="1" applyProtection="1">
      <alignment horizontal="center" vertical="center"/>
      <protection hidden="1"/>
    </xf>
    <xf numFmtId="2" fontId="7" fillId="3" borderId="0" xfId="0" applyNumberFormat="1" applyFont="1" applyFill="1" applyProtection="1">
      <protection hidden="1"/>
    </xf>
    <xf numFmtId="2" fontId="7" fillId="3" borderId="3" xfId="0" applyNumberFormat="1" applyFont="1" applyFill="1" applyBorder="1" applyAlignment="1" applyProtection="1">
      <alignment horizontal="center"/>
      <protection hidden="1"/>
    </xf>
    <xf numFmtId="2" fontId="7" fillId="3" borderId="1" xfId="0" applyNumberFormat="1" applyFont="1" applyFill="1" applyBorder="1" applyAlignment="1" applyProtection="1">
      <alignment horizontal="center"/>
      <protection hidden="1"/>
    </xf>
    <xf numFmtId="2" fontId="7" fillId="3" borderId="2" xfId="0" applyNumberFormat="1" applyFont="1" applyFill="1" applyBorder="1" applyAlignment="1" applyProtection="1">
      <alignment horizontal="center"/>
      <protection hidden="1"/>
    </xf>
    <xf numFmtId="2" fontId="7" fillId="3" borderId="4" xfId="0" applyNumberFormat="1" applyFont="1" applyFill="1" applyBorder="1" applyAlignment="1" applyProtection="1">
      <alignment horizontal="center"/>
      <protection hidden="1"/>
    </xf>
    <xf numFmtId="2" fontId="7" fillId="3" borderId="5" xfId="0" applyNumberFormat="1" applyFont="1" applyFill="1" applyBorder="1" applyAlignment="1" applyProtection="1">
      <alignment horizontal="center"/>
      <protection hidden="1"/>
    </xf>
    <xf numFmtId="2" fontId="7" fillId="3" borderId="7" xfId="0" applyNumberFormat="1" applyFont="1" applyFill="1" applyBorder="1" applyAlignment="1" applyProtection="1">
      <alignment horizontal="center"/>
      <protection hidden="1"/>
    </xf>
    <xf numFmtId="2" fontId="7" fillId="3" borderId="8" xfId="0" applyNumberFormat="1" applyFont="1" applyFill="1" applyBorder="1" applyAlignment="1" applyProtection="1">
      <alignment horizontal="center"/>
      <protection hidden="1"/>
    </xf>
    <xf numFmtId="0" fontId="0" fillId="3" borderId="0" xfId="0" applyFill="1"/>
    <xf numFmtId="2" fontId="11" fillId="3" borderId="3" xfId="0" applyNumberFormat="1" applyFont="1" applyFill="1" applyBorder="1" applyAlignment="1" applyProtection="1">
      <alignment horizontal="center"/>
      <protection hidden="1"/>
    </xf>
    <xf numFmtId="2" fontId="11" fillId="3" borderId="6" xfId="0" applyNumberFormat="1" applyFont="1" applyFill="1" applyBorder="1" applyAlignment="1" applyProtection="1">
      <alignment horizontal="center"/>
      <protection hidden="1"/>
    </xf>
    <xf numFmtId="2" fontId="11" fillId="3" borderId="9" xfId="0" applyNumberFormat="1" applyFont="1" applyFill="1" applyBorder="1" applyAlignment="1" applyProtection="1">
      <alignment horizontal="center"/>
      <protection hidden="1"/>
    </xf>
    <xf numFmtId="2" fontId="49" fillId="3" borderId="1" xfId="0" applyNumberFormat="1" applyFont="1" applyFill="1" applyBorder="1" applyAlignment="1" applyProtection="1">
      <alignment horizontal="center" vertical="center"/>
      <protection hidden="1"/>
    </xf>
    <xf numFmtId="2" fontId="46" fillId="3" borderId="1" xfId="0" applyNumberFormat="1" applyFont="1" applyFill="1" applyBorder="1" applyProtection="1">
      <protection hidden="1"/>
    </xf>
    <xf numFmtId="2" fontId="49" fillId="3" borderId="2" xfId="0" applyNumberFormat="1" applyFont="1" applyFill="1" applyBorder="1" applyAlignment="1" applyProtection="1">
      <alignment horizontal="center" vertical="center"/>
      <protection hidden="1"/>
    </xf>
    <xf numFmtId="2" fontId="54" fillId="3" borderId="47" xfId="0" applyNumberFormat="1" applyFont="1" applyFill="1" applyBorder="1" applyAlignment="1" applyProtection="1">
      <alignment horizontal="center" vertical="center"/>
      <protection hidden="1"/>
    </xf>
    <xf numFmtId="2" fontId="47" fillId="3" borderId="47" xfId="0" applyNumberFormat="1" applyFont="1" applyFill="1" applyBorder="1" applyProtection="1">
      <protection hidden="1"/>
    </xf>
    <xf numFmtId="2" fontId="54" fillId="3" borderId="48" xfId="0" applyNumberFormat="1" applyFont="1" applyFill="1" applyBorder="1" applyAlignment="1" applyProtection="1">
      <alignment horizontal="center" vertical="center"/>
      <protection hidden="1"/>
    </xf>
    <xf numFmtId="2" fontId="49" fillId="3" borderId="13" xfId="0" applyNumberFormat="1" applyFont="1" applyFill="1" applyBorder="1" applyAlignment="1" applyProtection="1">
      <alignment horizontal="center" vertical="center"/>
      <protection hidden="1"/>
    </xf>
    <xf numFmtId="2" fontId="46" fillId="3" borderId="13" xfId="0" applyNumberFormat="1" applyFont="1" applyFill="1" applyBorder="1" applyProtection="1">
      <protection hidden="1"/>
    </xf>
    <xf numFmtId="2" fontId="49" fillId="3" borderId="11" xfId="0" applyNumberFormat="1" applyFont="1" applyFill="1" applyBorder="1" applyAlignment="1" applyProtection="1">
      <alignment horizontal="center" vertical="center"/>
      <protection hidden="1"/>
    </xf>
    <xf numFmtId="2" fontId="47" fillId="3" borderId="53" xfId="0" applyNumberFormat="1" applyFont="1" applyFill="1" applyBorder="1" applyAlignment="1" applyProtection="1">
      <alignment horizontal="center"/>
      <protection hidden="1"/>
    </xf>
    <xf numFmtId="2" fontId="49" fillId="3" borderId="47" xfId="0" applyNumberFormat="1" applyFont="1" applyFill="1" applyBorder="1" applyAlignment="1" applyProtection="1">
      <alignment horizontal="center" vertical="center"/>
      <protection hidden="1"/>
    </xf>
    <xf numFmtId="2" fontId="46" fillId="3" borderId="47" xfId="0" applyNumberFormat="1" applyFont="1" applyFill="1" applyBorder="1" applyProtection="1">
      <protection hidden="1"/>
    </xf>
    <xf numFmtId="2" fontId="49" fillId="3" borderId="48" xfId="0" applyNumberFormat="1" applyFont="1" applyFill="1" applyBorder="1" applyAlignment="1" applyProtection="1">
      <alignment horizontal="center" vertical="center"/>
      <protection hidden="1"/>
    </xf>
    <xf numFmtId="2" fontId="34" fillId="3" borderId="19" xfId="0" applyNumberFormat="1" applyFont="1" applyFill="1" applyBorder="1" applyAlignment="1" applyProtection="1">
      <alignment horizontal="center" vertical="center"/>
      <protection hidden="1"/>
    </xf>
    <xf numFmtId="2" fontId="7" fillId="3" borderId="19" xfId="0" applyNumberFormat="1" applyFont="1" applyFill="1" applyBorder="1" applyProtection="1">
      <protection hidden="1"/>
    </xf>
    <xf numFmtId="2" fontId="34" fillId="3" borderId="18" xfId="0" applyNumberFormat="1" applyFont="1" applyFill="1" applyBorder="1" applyAlignment="1" applyProtection="1">
      <alignment horizontal="center" vertical="center"/>
      <protection hidden="1"/>
    </xf>
    <xf numFmtId="2" fontId="7" fillId="3" borderId="20" xfId="0" applyNumberFormat="1" applyFont="1" applyFill="1" applyBorder="1" applyAlignment="1" applyProtection="1">
      <alignment horizontal="center"/>
      <protection hidden="1"/>
    </xf>
    <xf numFmtId="2" fontId="7" fillId="3" borderId="22" xfId="0" applyNumberFormat="1" applyFont="1" applyFill="1" applyBorder="1" applyAlignment="1" applyProtection="1">
      <alignment horizontal="center"/>
      <protection hidden="1"/>
    </xf>
    <xf numFmtId="0" fontId="16" fillId="0" borderId="14" xfId="0" applyFont="1" applyFill="1" applyBorder="1" applyAlignment="1">
      <alignment horizontal="left" vertical="center"/>
    </xf>
    <xf numFmtId="2" fontId="11" fillId="0" borderId="1" xfId="0" applyNumberFormat="1" applyFont="1" applyFill="1" applyBorder="1" applyAlignment="1">
      <alignment horizontal="center"/>
    </xf>
    <xf numFmtId="0" fontId="16" fillId="0" borderId="15" xfId="0" applyFont="1" applyFill="1" applyBorder="1" applyAlignment="1">
      <alignment horizontal="left" vertical="center"/>
    </xf>
    <xf numFmtId="2" fontId="11" fillId="0" borderId="4" xfId="0" applyNumberFormat="1" applyFont="1" applyFill="1" applyBorder="1" applyAlignment="1">
      <alignment horizontal="center"/>
    </xf>
    <xf numFmtId="2" fontId="7" fillId="3" borderId="23" xfId="0" applyNumberFormat="1" applyFont="1" applyFill="1" applyBorder="1" applyAlignment="1" applyProtection="1">
      <alignment horizontal="center"/>
      <protection hidden="1"/>
    </xf>
    <xf numFmtId="2" fontId="7" fillId="3" borderId="58" xfId="0" applyNumberFormat="1" applyFont="1" applyFill="1" applyBorder="1" applyProtection="1">
      <protection hidden="1"/>
    </xf>
    <xf numFmtId="2" fontId="7" fillId="3" borderId="59" xfId="0" applyNumberFormat="1" applyFont="1" applyFill="1" applyBorder="1" applyProtection="1">
      <protection hidden="1"/>
    </xf>
    <xf numFmtId="2" fontId="47" fillId="0" borderId="60" xfId="0" applyNumberFormat="1" applyFont="1" applyFill="1" applyBorder="1" applyAlignment="1" applyProtection="1">
      <alignment horizontal="center"/>
      <protection hidden="1"/>
    </xf>
    <xf numFmtId="2" fontId="7" fillId="3" borderId="40" xfId="0" applyNumberFormat="1" applyFont="1" applyFill="1" applyBorder="1" applyProtection="1">
      <protection hidden="1"/>
    </xf>
    <xf numFmtId="2" fontId="7" fillId="3" borderId="4" xfId="0" applyNumberFormat="1" applyFont="1" applyFill="1" applyBorder="1" applyProtection="1">
      <protection hidden="1"/>
    </xf>
    <xf numFmtId="2" fontId="47" fillId="3" borderId="4" xfId="0" applyNumberFormat="1" applyFont="1" applyFill="1" applyBorder="1" applyProtection="1">
      <protection hidden="1"/>
    </xf>
    <xf numFmtId="2" fontId="9" fillId="0" borderId="0" xfId="0" applyNumberFormat="1" applyFont="1" applyBorder="1" applyProtection="1">
      <protection hidden="1"/>
    </xf>
    <xf numFmtId="2" fontId="7" fillId="0" borderId="61" xfId="0" applyNumberFormat="1" applyFont="1" applyBorder="1" applyAlignment="1" applyProtection="1">
      <protection hidden="1"/>
    </xf>
    <xf numFmtId="2" fontId="59" fillId="0" borderId="0" xfId="0" applyNumberFormat="1" applyFont="1" applyBorder="1" applyAlignment="1" applyProtection="1">
      <alignment horizontal="center"/>
      <protection hidden="1"/>
    </xf>
    <xf numFmtId="2" fontId="57" fillId="0" borderId="0" xfId="0" applyNumberFormat="1" applyFont="1" applyBorder="1" applyAlignment="1" applyProtection="1">
      <alignment horizontal="center" wrapText="1"/>
      <protection hidden="1"/>
    </xf>
    <xf numFmtId="2" fontId="7" fillId="0" borderId="52" xfId="0" applyNumberFormat="1" applyFont="1" applyBorder="1" applyProtection="1">
      <protection hidden="1"/>
    </xf>
    <xf numFmtId="2" fontId="9" fillId="0" borderId="62" xfId="0" applyNumberFormat="1" applyFont="1" applyBorder="1" applyProtection="1">
      <protection hidden="1"/>
    </xf>
    <xf numFmtId="2" fontId="7" fillId="0" borderId="62" xfId="0" applyNumberFormat="1" applyFont="1" applyBorder="1" applyProtection="1">
      <protection hidden="1"/>
    </xf>
    <xf numFmtId="2" fontId="7" fillId="0" borderId="53" xfId="0" applyNumberFormat="1" applyFont="1" applyBorder="1" applyProtection="1">
      <protection hidden="1"/>
    </xf>
    <xf numFmtId="2" fontId="7" fillId="3" borderId="52" xfId="0" applyNumberFormat="1" applyFont="1" applyFill="1" applyBorder="1" applyProtection="1">
      <protection hidden="1"/>
    </xf>
    <xf numFmtId="2" fontId="7" fillId="3" borderId="62" xfId="0" applyNumberFormat="1" applyFont="1" applyFill="1" applyBorder="1" applyProtection="1">
      <protection hidden="1"/>
    </xf>
    <xf numFmtId="2" fontId="7" fillId="3" borderId="53" xfId="0" applyNumberFormat="1" applyFont="1" applyFill="1" applyBorder="1" applyProtection="1">
      <protection hidden="1"/>
    </xf>
    <xf numFmtId="2" fontId="47" fillId="0" borderId="52" xfId="0" applyNumberFormat="1" applyFont="1" applyFill="1" applyBorder="1" applyProtection="1">
      <protection hidden="1"/>
    </xf>
    <xf numFmtId="2" fontId="47" fillId="0" borderId="53" xfId="0" applyNumberFormat="1" applyFont="1" applyFill="1" applyBorder="1" applyProtection="1">
      <protection hidden="1"/>
    </xf>
    <xf numFmtId="2" fontId="49" fillId="0" borderId="62" xfId="0" applyNumberFormat="1" applyFont="1" applyFill="1" applyBorder="1" applyAlignment="1" applyProtection="1">
      <alignment horizontal="center" vertical="center"/>
      <protection hidden="1"/>
    </xf>
    <xf numFmtId="2" fontId="49" fillId="3" borderId="4" xfId="0" applyNumberFormat="1" applyFont="1" applyFill="1" applyBorder="1" applyAlignment="1" applyProtection="1">
      <alignment horizontal="center" vertical="center"/>
      <protection hidden="1"/>
    </xf>
    <xf numFmtId="2" fontId="60" fillId="3" borderId="4" xfId="0" applyNumberFormat="1" applyFont="1" applyFill="1" applyBorder="1" applyAlignment="1" applyProtection="1">
      <alignment horizontal="left" vertical="center"/>
      <protection hidden="1"/>
    </xf>
    <xf numFmtId="2" fontId="55" fillId="0" borderId="0" xfId="0" applyNumberFormat="1" applyFont="1" applyFill="1" applyBorder="1" applyProtection="1">
      <protection hidden="1"/>
    </xf>
    <xf numFmtId="2" fontId="50" fillId="3" borderId="4" xfId="0" applyNumberFormat="1" applyFont="1" applyFill="1" applyBorder="1" applyAlignment="1" applyProtection="1">
      <alignment horizontal="center"/>
      <protection hidden="1"/>
    </xf>
    <xf numFmtId="2" fontId="46" fillId="0" borderId="4" xfId="0" applyNumberFormat="1" applyFont="1" applyFill="1" applyBorder="1" applyProtection="1">
      <protection hidden="1"/>
    </xf>
    <xf numFmtId="2" fontId="47" fillId="0" borderId="51" xfId="0" applyNumberFormat="1" applyFont="1" applyFill="1" applyBorder="1" applyAlignment="1" applyProtection="1">
      <alignment wrapText="1"/>
      <protection hidden="1"/>
    </xf>
    <xf numFmtId="2" fontId="47" fillId="3" borderId="63" xfId="0" applyNumberFormat="1" applyFont="1" applyFill="1" applyBorder="1" applyAlignment="1" applyProtection="1">
      <alignment horizontal="center"/>
      <protection hidden="1"/>
    </xf>
    <xf numFmtId="2" fontId="47" fillId="3" borderId="64" xfId="0" applyNumberFormat="1" applyFont="1" applyFill="1" applyBorder="1" applyAlignment="1" applyProtection="1">
      <alignment horizontal="center"/>
      <protection hidden="1"/>
    </xf>
    <xf numFmtId="2" fontId="47" fillId="3" borderId="60" xfId="0" applyNumberFormat="1" applyFont="1" applyFill="1" applyBorder="1" applyAlignment="1" applyProtection="1">
      <alignment horizontal="center"/>
      <protection hidden="1"/>
    </xf>
    <xf numFmtId="2" fontId="47" fillId="2" borderId="51" xfId="0" applyNumberFormat="1" applyFont="1" applyFill="1" applyBorder="1" applyAlignment="1" applyProtection="1">
      <alignment horizontal="left" indent="1"/>
      <protection hidden="1"/>
    </xf>
    <xf numFmtId="2" fontId="24" fillId="2" borderId="52" xfId="0" applyNumberFormat="1" applyFont="1" applyFill="1" applyBorder="1" applyAlignment="1">
      <alignment horizontal="right"/>
    </xf>
    <xf numFmtId="2" fontId="47" fillId="3" borderId="47" xfId="0" applyNumberFormat="1" applyFont="1" applyFill="1" applyBorder="1" applyAlignment="1" applyProtection="1">
      <alignment horizontal="center"/>
      <protection hidden="1"/>
    </xf>
    <xf numFmtId="2" fontId="24" fillId="2" borderId="0" xfId="0" applyNumberFormat="1" applyFont="1" applyFill="1" applyBorder="1" applyAlignment="1">
      <alignment horizontal="right"/>
    </xf>
    <xf numFmtId="2" fontId="47" fillId="2" borderId="4" xfId="0" applyNumberFormat="1" applyFont="1" applyFill="1" applyBorder="1" applyAlignment="1" applyProtection="1">
      <alignment horizontal="left" indent="1"/>
      <protection hidden="1"/>
    </xf>
    <xf numFmtId="2" fontId="47" fillId="3" borderId="62" xfId="0" applyNumberFormat="1" applyFont="1" applyFill="1" applyBorder="1" applyAlignment="1" applyProtection="1">
      <alignment horizontal="center"/>
      <protection hidden="1"/>
    </xf>
    <xf numFmtId="2" fontId="47" fillId="2" borderId="0" xfId="0" applyNumberFormat="1" applyFont="1" applyFill="1" applyBorder="1" applyAlignment="1" applyProtection="1">
      <alignment horizontal="left" indent="1"/>
      <protection hidden="1"/>
    </xf>
    <xf numFmtId="2" fontId="24" fillId="0" borderId="52" xfId="0" applyNumberFormat="1" applyFont="1" applyFill="1" applyBorder="1" applyAlignment="1">
      <alignment horizontal="center"/>
    </xf>
    <xf numFmtId="2" fontId="24" fillId="2" borderId="0" xfId="0" applyNumberFormat="1" applyFont="1" applyFill="1" applyBorder="1" applyAlignment="1">
      <alignment vertical="center"/>
    </xf>
    <xf numFmtId="2" fontId="7" fillId="3" borderId="64" xfId="0" applyNumberFormat="1" applyFont="1" applyFill="1" applyBorder="1" applyAlignment="1" applyProtection="1">
      <alignment horizontal="center"/>
      <protection hidden="1"/>
    </xf>
    <xf numFmtId="2" fontId="7" fillId="3" borderId="60" xfId="0" applyNumberFormat="1" applyFont="1" applyFill="1" applyBorder="1" applyAlignment="1" applyProtection="1">
      <alignment horizontal="center"/>
      <protection hidden="1"/>
    </xf>
    <xf numFmtId="2" fontId="7" fillId="3" borderId="63" xfId="0" applyNumberFormat="1" applyFont="1" applyFill="1" applyBorder="1" applyAlignment="1" applyProtection="1">
      <alignment horizontal="center"/>
      <protection hidden="1"/>
    </xf>
    <xf numFmtId="2" fontId="54" fillId="3" borderId="0" xfId="0" applyNumberFormat="1" applyFont="1" applyFill="1" applyBorder="1" applyAlignment="1" applyProtection="1">
      <alignment horizontal="center" vertical="center"/>
      <protection hidden="1"/>
    </xf>
    <xf numFmtId="2" fontId="11" fillId="0" borderId="0" xfId="0" applyNumberFormat="1" applyFont="1" applyFill="1" applyBorder="1" applyAlignment="1" applyProtection="1">
      <alignment horizontal="left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2" fontId="11" fillId="3" borderId="0" xfId="0" applyNumberFormat="1" applyFont="1" applyFill="1" applyBorder="1" applyAlignment="1" applyProtection="1">
      <alignment horizontal="center"/>
      <protection hidden="1"/>
    </xf>
    <xf numFmtId="2" fontId="11" fillId="0" borderId="65" xfId="0" applyNumberFormat="1" applyFont="1" applyFill="1" applyBorder="1" applyAlignment="1" applyProtection="1">
      <alignment horizontal="center"/>
      <protection hidden="1"/>
    </xf>
    <xf numFmtId="2" fontId="11" fillId="3" borderId="17" xfId="0" applyNumberFormat="1" applyFont="1" applyFill="1" applyBorder="1" applyAlignment="1" applyProtection="1">
      <alignment horizontal="center"/>
      <protection hidden="1"/>
    </xf>
    <xf numFmtId="2" fontId="11" fillId="0" borderId="4" xfId="0" applyNumberFormat="1" applyFont="1" applyFill="1" applyBorder="1" applyAlignment="1" applyProtection="1">
      <alignment horizontal="left"/>
      <protection hidden="1"/>
    </xf>
    <xf numFmtId="2" fontId="11" fillId="3" borderId="4" xfId="0" applyNumberFormat="1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>
      <alignment horizontal="left" vertical="center" wrapText="1"/>
    </xf>
    <xf numFmtId="44" fontId="11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left" vertical="center"/>
    </xf>
    <xf numFmtId="2" fontId="11" fillId="0" borderId="0" xfId="0" applyNumberFormat="1" applyFont="1" applyFill="1" applyBorder="1" applyAlignment="1">
      <alignment horizontal="center"/>
    </xf>
    <xf numFmtId="0" fontId="16" fillId="3" borderId="16" xfId="0" applyFont="1" applyFill="1" applyBorder="1" applyAlignment="1">
      <alignment horizontal="left" vertical="center"/>
    </xf>
    <xf numFmtId="2" fontId="11" fillId="3" borderId="7" xfId="0" applyNumberFormat="1" applyFont="1" applyFill="1" applyBorder="1" applyAlignment="1">
      <alignment horizontal="center"/>
    </xf>
    <xf numFmtId="2" fontId="47" fillId="3" borderId="6" xfId="0" applyNumberFormat="1" applyFont="1" applyFill="1" applyBorder="1" applyProtection="1">
      <protection hidden="1"/>
    </xf>
    <xf numFmtId="0" fontId="16" fillId="3" borderId="0" xfId="0" applyFont="1" applyFill="1" applyBorder="1" applyAlignment="1">
      <alignment horizontal="left" vertical="center"/>
    </xf>
    <xf numFmtId="2" fontId="11" fillId="3" borderId="0" xfId="0" applyNumberFormat="1" applyFont="1" applyFill="1" applyBorder="1" applyAlignment="1">
      <alignment horizontal="center"/>
    </xf>
    <xf numFmtId="2" fontId="51" fillId="3" borderId="56" xfId="0" applyNumberFormat="1" applyFont="1" applyFill="1" applyBorder="1" applyAlignment="1" applyProtection="1">
      <alignment horizontal="center" vertical="center" wrapText="1"/>
      <protection hidden="1"/>
    </xf>
    <xf numFmtId="2" fontId="10" fillId="3" borderId="19" xfId="0" applyNumberFormat="1" applyFont="1" applyFill="1" applyBorder="1" applyAlignment="1" applyProtection="1">
      <alignment horizontal="center" vertical="center"/>
      <protection hidden="1"/>
    </xf>
    <xf numFmtId="2" fontId="11" fillId="3" borderId="3" xfId="0" applyNumberFormat="1" applyFont="1" applyFill="1" applyBorder="1" applyAlignment="1" applyProtection="1">
      <alignment horizontal="left"/>
      <protection hidden="1"/>
    </xf>
    <xf numFmtId="2" fontId="11" fillId="3" borderId="20" xfId="0" applyNumberFormat="1" applyFont="1" applyFill="1" applyBorder="1" applyAlignment="1" applyProtection="1">
      <alignment horizontal="center"/>
      <protection hidden="1"/>
    </xf>
    <xf numFmtId="2" fontId="11" fillId="3" borderId="6" xfId="0" applyNumberFormat="1" applyFont="1" applyFill="1" applyBorder="1" applyAlignment="1" applyProtection="1">
      <alignment horizontal="left"/>
      <protection hidden="1"/>
    </xf>
    <xf numFmtId="2" fontId="11" fillId="3" borderId="34" xfId="0" applyNumberFormat="1" applyFont="1" applyFill="1" applyBorder="1" applyAlignment="1" applyProtection="1">
      <alignment horizontal="center"/>
      <protection hidden="1"/>
    </xf>
    <xf numFmtId="2" fontId="47" fillId="3" borderId="9" xfId="0" applyNumberFormat="1" applyFont="1" applyFill="1" applyBorder="1" applyAlignment="1" applyProtection="1">
      <alignment horizontal="left"/>
      <protection hidden="1"/>
    </xf>
    <xf numFmtId="0" fontId="11" fillId="3" borderId="0" xfId="0" applyFont="1" applyFill="1" applyBorder="1" applyAlignment="1">
      <alignment horizontal="left" vertical="center" wrapText="1"/>
    </xf>
    <xf numFmtId="44" fontId="11" fillId="3" borderId="0" xfId="0" applyNumberFormat="1" applyFont="1" applyFill="1" applyBorder="1" applyAlignment="1">
      <alignment horizontal="left"/>
    </xf>
    <xf numFmtId="0" fontId="15" fillId="3" borderId="0" xfId="0" applyFont="1" applyFill="1" applyAlignment="1">
      <alignment horizontal="center"/>
    </xf>
    <xf numFmtId="2" fontId="10" fillId="3" borderId="0" xfId="0" applyNumberFormat="1" applyFont="1" applyFill="1" applyBorder="1" applyAlignment="1" applyProtection="1">
      <alignment horizontal="center" vertical="center"/>
      <protection hidden="1"/>
    </xf>
    <xf numFmtId="0" fontId="11" fillId="3" borderId="3" xfId="0" applyFont="1" applyFill="1" applyBorder="1" applyAlignment="1">
      <alignment horizontal="left" vertical="center" wrapText="1"/>
    </xf>
    <xf numFmtId="44" fontId="11" fillId="3" borderId="2" xfId="0" applyNumberFormat="1" applyFont="1" applyFill="1" applyBorder="1" applyAlignment="1">
      <alignment horizontal="left"/>
    </xf>
    <xf numFmtId="0" fontId="11" fillId="3" borderId="6" xfId="0" applyFont="1" applyFill="1" applyBorder="1" applyAlignment="1">
      <alignment horizontal="left" vertical="center" wrapText="1"/>
    </xf>
    <xf numFmtId="44" fontId="11" fillId="3" borderId="5" xfId="0" applyNumberFormat="1" applyFont="1" applyFill="1" applyBorder="1" applyAlignment="1">
      <alignment horizontal="left"/>
    </xf>
    <xf numFmtId="2" fontId="11" fillId="3" borderId="6" xfId="0" applyNumberFormat="1" applyFont="1" applyFill="1" applyBorder="1" applyProtection="1">
      <protection hidden="1"/>
    </xf>
    <xf numFmtId="2" fontId="11" fillId="3" borderId="9" xfId="0" applyNumberFormat="1" applyFont="1" applyFill="1" applyBorder="1" applyProtection="1">
      <protection hidden="1"/>
    </xf>
    <xf numFmtId="2" fontId="11" fillId="3" borderId="21" xfId="0" applyNumberFormat="1" applyFont="1" applyFill="1" applyBorder="1" applyAlignment="1" applyProtection="1">
      <alignment horizontal="center"/>
      <protection hidden="1"/>
    </xf>
    <xf numFmtId="2" fontId="55" fillId="3" borderId="3" xfId="0" applyNumberFormat="1" applyFont="1" applyFill="1" applyBorder="1" applyAlignment="1" applyProtection="1">
      <alignment horizontal="center"/>
      <protection hidden="1"/>
    </xf>
    <xf numFmtId="2" fontId="52" fillId="3" borderId="1" xfId="0" applyNumberFormat="1" applyFont="1" applyFill="1" applyBorder="1" applyAlignment="1" applyProtection="1">
      <alignment horizontal="center" vertical="center"/>
      <protection hidden="1"/>
    </xf>
    <xf numFmtId="2" fontId="47" fillId="3" borderId="52" xfId="0" applyNumberFormat="1" applyFont="1" applyFill="1" applyBorder="1" applyProtection="1">
      <protection hidden="1"/>
    </xf>
    <xf numFmtId="0" fontId="11" fillId="3" borderId="6" xfId="0" applyFont="1" applyFill="1" applyBorder="1" applyAlignment="1">
      <alignment horizontal="left" vertical="center"/>
    </xf>
    <xf numFmtId="0" fontId="11" fillId="3" borderId="9" xfId="0" applyFont="1" applyFill="1" applyBorder="1" applyAlignment="1">
      <alignment horizontal="left" vertical="center" wrapText="1"/>
    </xf>
    <xf numFmtId="44" fontId="11" fillId="3" borderId="8" xfId="0" applyNumberFormat="1" applyFont="1" applyFill="1" applyBorder="1" applyAlignment="1">
      <alignment horizontal="left"/>
    </xf>
    <xf numFmtId="2" fontId="47" fillId="3" borderId="9" xfId="0" applyNumberFormat="1" applyFont="1" applyFill="1" applyBorder="1" applyProtection="1">
      <protection hidden="1"/>
    </xf>
    <xf numFmtId="2" fontId="47" fillId="3" borderId="7" xfId="0" applyNumberFormat="1" applyFont="1" applyFill="1" applyBorder="1" applyProtection="1">
      <protection hidden="1"/>
    </xf>
    <xf numFmtId="2" fontId="7" fillId="3" borderId="24" xfId="0" applyNumberFormat="1" applyFont="1" applyFill="1" applyBorder="1" applyAlignment="1" applyProtection="1">
      <alignment horizontal="center"/>
      <protection hidden="1"/>
    </xf>
    <xf numFmtId="2" fontId="47" fillId="3" borderId="64" xfId="0" applyNumberFormat="1" applyFont="1" applyFill="1" applyBorder="1" applyProtection="1">
      <protection hidden="1"/>
    </xf>
    <xf numFmtId="2" fontId="47" fillId="3" borderId="69" xfId="0" applyNumberFormat="1" applyFont="1" applyFill="1" applyBorder="1" applyAlignment="1" applyProtection="1">
      <alignment horizontal="center"/>
      <protection hidden="1"/>
    </xf>
    <xf numFmtId="2" fontId="47" fillId="0" borderId="4" xfId="0" applyNumberFormat="1" applyFont="1" applyFill="1" applyBorder="1" applyAlignment="1" applyProtection="1">
      <alignment horizontal="left"/>
      <protection hidden="1"/>
    </xf>
    <xf numFmtId="2" fontId="47" fillId="0" borderId="66" xfId="0" applyNumberFormat="1" applyFont="1" applyFill="1" applyBorder="1" applyAlignment="1" applyProtection="1">
      <alignment horizontal="center"/>
      <protection hidden="1"/>
    </xf>
    <xf numFmtId="2" fontId="11" fillId="0" borderId="66" xfId="0" applyNumberFormat="1" applyFont="1" applyFill="1" applyBorder="1" applyAlignment="1" applyProtection="1">
      <alignment horizontal="center"/>
      <protection hidden="1"/>
    </xf>
    <xf numFmtId="2" fontId="11" fillId="3" borderId="53" xfId="0" applyNumberFormat="1" applyFont="1" applyFill="1" applyBorder="1" applyAlignment="1" applyProtection="1">
      <alignment horizontal="center"/>
      <protection hidden="1"/>
    </xf>
    <xf numFmtId="2" fontId="11" fillId="0" borderId="53" xfId="0" applyNumberFormat="1" applyFont="1" applyFill="1" applyBorder="1" applyProtection="1">
      <protection hidden="1"/>
    </xf>
    <xf numFmtId="2" fontId="50" fillId="0" borderId="4" xfId="0" applyNumberFormat="1" applyFont="1" applyFill="1" applyBorder="1" applyAlignment="1" applyProtection="1">
      <alignment horizontal="left"/>
      <protection hidden="1"/>
    </xf>
    <xf numFmtId="2" fontId="46" fillId="3" borderId="4" xfId="0" applyNumberFormat="1" applyFont="1" applyFill="1" applyBorder="1" applyProtection="1">
      <protection hidden="1"/>
    </xf>
    <xf numFmtId="2" fontId="50" fillId="0" borderId="4" xfId="0" applyNumberFormat="1" applyFont="1" applyBorder="1" applyProtection="1">
      <protection hidden="1"/>
    </xf>
    <xf numFmtId="2" fontId="54" fillId="3" borderId="4" xfId="0" applyNumberFormat="1" applyFont="1" applyFill="1" applyBorder="1" applyAlignment="1" applyProtection="1">
      <alignment horizontal="center" vertical="center"/>
      <protection hidden="1"/>
    </xf>
    <xf numFmtId="2" fontId="47" fillId="0" borderId="4" xfId="0" applyNumberFormat="1" applyFont="1" applyBorder="1" applyAlignment="1" applyProtection="1">
      <alignment horizontal="left"/>
      <protection hidden="1"/>
    </xf>
    <xf numFmtId="2" fontId="55" fillId="0" borderId="4" xfId="0" applyNumberFormat="1" applyFont="1" applyBorder="1" applyProtection="1">
      <protection hidden="1"/>
    </xf>
    <xf numFmtId="2" fontId="47" fillId="0" borderId="41" xfId="0" applyNumberFormat="1" applyFont="1" applyFill="1" applyBorder="1" applyProtection="1">
      <protection hidden="1"/>
    </xf>
    <xf numFmtId="2" fontId="47" fillId="3" borderId="70" xfId="0" applyNumberFormat="1" applyFont="1" applyFill="1" applyBorder="1" applyAlignment="1" applyProtection="1">
      <alignment horizontal="center"/>
      <protection hidden="1"/>
    </xf>
    <xf numFmtId="2" fontId="55" fillId="0" borderId="0" xfId="0" applyNumberFormat="1" applyFont="1" applyFill="1" applyBorder="1" applyAlignment="1" applyProtection="1">
      <alignment horizontal="center"/>
      <protection hidden="1"/>
    </xf>
    <xf numFmtId="2" fontId="47" fillId="0" borderId="71" xfId="0" applyNumberFormat="1" applyFont="1" applyFill="1" applyBorder="1" applyProtection="1">
      <protection hidden="1"/>
    </xf>
    <xf numFmtId="2" fontId="55" fillId="0" borderId="70" xfId="0" applyNumberFormat="1" applyFont="1" applyFill="1" applyBorder="1" applyAlignment="1" applyProtection="1">
      <alignment horizontal="center"/>
      <protection hidden="1"/>
    </xf>
    <xf numFmtId="2" fontId="13" fillId="0" borderId="70" xfId="0" applyNumberFormat="1" applyFont="1" applyFill="1" applyBorder="1" applyAlignment="1" applyProtection="1">
      <alignment horizontal="center" vertical="center" wrapText="1"/>
      <protection hidden="1"/>
    </xf>
    <xf numFmtId="2" fontId="34" fillId="3" borderId="70" xfId="0" applyNumberFormat="1" applyFont="1" applyFill="1" applyBorder="1" applyAlignment="1" applyProtection="1">
      <alignment horizontal="center" vertical="center"/>
      <protection hidden="1"/>
    </xf>
    <xf numFmtId="2" fontId="61" fillId="3" borderId="0" xfId="0" applyNumberFormat="1" applyFont="1" applyFill="1" applyBorder="1" applyAlignment="1" applyProtection="1">
      <alignment horizontal="center" vertical="center"/>
      <protection hidden="1"/>
    </xf>
    <xf numFmtId="2" fontId="15" fillId="0" borderId="67" xfId="0" applyNumberFormat="1" applyFont="1" applyFill="1" applyBorder="1" applyAlignment="1" applyProtection="1">
      <alignment horizontal="center"/>
      <protection hidden="1"/>
    </xf>
    <xf numFmtId="2" fontId="11" fillId="0" borderId="52" xfId="0" applyNumberFormat="1" applyFont="1" applyFill="1" applyBorder="1" applyAlignment="1" applyProtection="1">
      <alignment horizontal="left"/>
      <protection hidden="1"/>
    </xf>
    <xf numFmtId="2" fontId="11" fillId="3" borderId="52" xfId="0" applyNumberFormat="1" applyFont="1" applyFill="1" applyBorder="1" applyAlignment="1" applyProtection="1">
      <alignment horizontal="center"/>
      <protection hidden="1"/>
    </xf>
    <xf numFmtId="2" fontId="15" fillId="0" borderId="70" xfId="0" applyNumberFormat="1" applyFont="1" applyFill="1" applyBorder="1" applyAlignment="1" applyProtection="1">
      <alignment horizontal="center"/>
      <protection hidden="1"/>
    </xf>
    <xf numFmtId="2" fontId="63" fillId="3" borderId="70" xfId="0" applyNumberFormat="1" applyFont="1" applyFill="1" applyBorder="1" applyAlignment="1" applyProtection="1">
      <alignment horizontal="center"/>
      <protection hidden="1"/>
    </xf>
    <xf numFmtId="2" fontId="62" fillId="3" borderId="67" xfId="0" applyNumberFormat="1" applyFont="1" applyFill="1" applyBorder="1" applyAlignment="1" applyProtection="1">
      <alignment horizontal="center"/>
      <protection hidden="1"/>
    </xf>
    <xf numFmtId="2" fontId="47" fillId="0" borderId="4" xfId="0" applyNumberFormat="1" applyFont="1" applyBorder="1" applyAlignment="1" applyProtection="1">
      <alignment vertical="center" wrapText="1"/>
      <protection hidden="1"/>
    </xf>
    <xf numFmtId="2" fontId="64" fillId="3" borderId="4" xfId="0" applyNumberFormat="1" applyFont="1" applyFill="1" applyBorder="1" applyAlignment="1" applyProtection="1">
      <alignment horizontal="center" vertical="center"/>
      <protection hidden="1"/>
    </xf>
    <xf numFmtId="43" fontId="47" fillId="3" borderId="0" xfId="6" applyFont="1" applyFill="1" applyBorder="1" applyAlignment="1" applyProtection="1">
      <alignment horizontal="center"/>
      <protection hidden="1"/>
    </xf>
    <xf numFmtId="2" fontId="10" fillId="3" borderId="67" xfId="0" applyNumberFormat="1" applyFont="1" applyFill="1" applyBorder="1" applyProtection="1">
      <protection hidden="1"/>
    </xf>
    <xf numFmtId="2" fontId="9" fillId="0" borderId="70" xfId="0" applyNumberFormat="1" applyFont="1" applyBorder="1" applyProtection="1">
      <protection hidden="1"/>
    </xf>
    <xf numFmtId="2" fontId="10" fillId="3" borderId="70" xfId="0" applyNumberFormat="1" applyFont="1" applyFill="1" applyBorder="1" applyProtection="1">
      <protection hidden="1"/>
    </xf>
    <xf numFmtId="2" fontId="10" fillId="3" borderId="4" xfId="0" applyNumberFormat="1" applyFont="1" applyFill="1" applyBorder="1" applyProtection="1">
      <protection hidden="1"/>
    </xf>
    <xf numFmtId="2" fontId="9" fillId="0" borderId="4" xfId="0" applyNumberFormat="1" applyFont="1" applyBorder="1" applyProtection="1">
      <protection hidden="1"/>
    </xf>
    <xf numFmtId="2" fontId="10" fillId="0" borderId="4" xfId="0" applyNumberFormat="1" applyFont="1" applyBorder="1" applyProtection="1">
      <protection hidden="1"/>
    </xf>
    <xf numFmtId="2" fontId="55" fillId="0" borderId="4" xfId="0" applyNumberFormat="1" applyFont="1" applyBorder="1" applyAlignment="1" applyProtection="1">
      <alignment horizontal="center"/>
      <protection hidden="1"/>
    </xf>
    <xf numFmtId="0" fontId="15" fillId="3" borderId="0" xfId="0" applyFont="1" applyFill="1" applyBorder="1" applyAlignment="1">
      <alignment horizontal="left" vertical="center" wrapText="1"/>
    </xf>
    <xf numFmtId="0" fontId="46" fillId="3" borderId="4" xfId="0" applyFont="1" applyFill="1" applyBorder="1" applyAlignment="1">
      <alignment horizontal="left" vertical="center" wrapText="1"/>
    </xf>
    <xf numFmtId="2" fontId="9" fillId="3" borderId="0" xfId="0" applyNumberFormat="1" applyFont="1" applyFill="1" applyBorder="1" applyProtection="1">
      <protection hidden="1"/>
    </xf>
    <xf numFmtId="2" fontId="11" fillId="0" borderId="46" xfId="0" applyNumberFormat="1" applyFont="1" applyFill="1" applyBorder="1" applyProtection="1">
      <protection hidden="1"/>
    </xf>
    <xf numFmtId="2" fontId="11" fillId="3" borderId="46" xfId="0" applyNumberFormat="1" applyFont="1" applyFill="1" applyBorder="1" applyAlignment="1" applyProtection="1">
      <alignment horizontal="center"/>
      <protection hidden="1"/>
    </xf>
    <xf numFmtId="2" fontId="34" fillId="3" borderId="4" xfId="0" applyNumberFormat="1" applyFont="1" applyFill="1" applyBorder="1" applyAlignment="1" applyProtection="1">
      <alignment horizontal="center" vertical="center"/>
      <protection hidden="1"/>
    </xf>
    <xf numFmtId="2" fontId="11" fillId="0" borderId="4" xfId="0" applyNumberFormat="1" applyFont="1" applyFill="1" applyBorder="1" applyProtection="1">
      <protection hidden="1"/>
    </xf>
    <xf numFmtId="2" fontId="65" fillId="0" borderId="4" xfId="0" applyNumberFormat="1" applyFont="1" applyBorder="1" applyProtection="1">
      <protection hidden="1"/>
    </xf>
    <xf numFmtId="0" fontId="66" fillId="0" borderId="0" xfId="0" applyFont="1" applyAlignment="1">
      <alignment horizontal="left" indent="1"/>
    </xf>
    <xf numFmtId="0" fontId="67" fillId="0" borderId="4" xfId="0" applyFont="1" applyBorder="1" applyAlignment="1">
      <alignment horizontal="center"/>
    </xf>
    <xf numFmtId="2" fontId="7" fillId="3" borderId="70" xfId="0" applyNumberFormat="1" applyFont="1" applyFill="1" applyBorder="1" applyProtection="1">
      <protection hidden="1"/>
    </xf>
    <xf numFmtId="2" fontId="9" fillId="3" borderId="70" xfId="0" applyNumberFormat="1" applyFont="1" applyFill="1" applyBorder="1" applyProtection="1">
      <protection hidden="1"/>
    </xf>
    <xf numFmtId="2" fontId="7" fillId="3" borderId="67" xfId="0" applyNumberFormat="1" applyFont="1" applyFill="1" applyBorder="1" applyProtection="1">
      <protection hidden="1"/>
    </xf>
    <xf numFmtId="2" fontId="9" fillId="3" borderId="67" xfId="0" applyNumberFormat="1" applyFont="1" applyFill="1" applyBorder="1" applyProtection="1">
      <protection hidden="1"/>
    </xf>
    <xf numFmtId="2" fontId="47" fillId="3" borderId="4" xfId="0" applyNumberFormat="1" applyFont="1" applyFill="1" applyBorder="1" applyAlignment="1" applyProtection="1">
      <alignment horizontal="right"/>
      <protection hidden="1"/>
    </xf>
    <xf numFmtId="2" fontId="9" fillId="0" borderId="55" xfId="0" applyNumberFormat="1" applyFont="1" applyBorder="1" applyAlignment="1" applyProtection="1">
      <alignment horizontal="center"/>
      <protection hidden="1"/>
    </xf>
    <xf numFmtId="2" fontId="9" fillId="0" borderId="0" xfId="0" applyNumberFormat="1" applyFont="1" applyBorder="1" applyAlignment="1" applyProtection="1">
      <alignment horizontal="center"/>
      <protection hidden="1"/>
    </xf>
    <xf numFmtId="2" fontId="9" fillId="0" borderId="61" xfId="0" applyNumberFormat="1" applyFont="1" applyBorder="1" applyAlignment="1" applyProtection="1">
      <alignment horizontal="center"/>
      <protection hidden="1"/>
    </xf>
    <xf numFmtId="2" fontId="37" fillId="0" borderId="0" xfId="0" applyNumberFormat="1" applyFont="1" applyBorder="1" applyAlignment="1" applyProtection="1">
      <alignment horizontal="center" vertical="top" wrapText="1"/>
      <protection hidden="1"/>
    </xf>
    <xf numFmtId="0" fontId="0" fillId="0" borderId="0" xfId="0" applyBorder="1" applyAlignment="1">
      <alignment horizontal="center" vertical="top"/>
    </xf>
    <xf numFmtId="2" fontId="6" fillId="0" borderId="0" xfId="0" applyNumberFormat="1" applyFont="1" applyBorder="1" applyAlignment="1" applyProtection="1">
      <alignment horizontal="center"/>
      <protection hidden="1"/>
    </xf>
    <xf numFmtId="2" fontId="65" fillId="0" borderId="0" xfId="0" applyNumberFormat="1" applyFont="1" applyBorder="1" applyAlignment="1" applyProtection="1">
      <alignment horizontal="right"/>
      <protection hidden="1"/>
    </xf>
    <xf numFmtId="2" fontId="9" fillId="0" borderId="0" xfId="0" applyNumberFormat="1" applyFont="1" applyBorder="1" applyAlignment="1" applyProtection="1">
      <alignment horizontal="right"/>
      <protection hidden="1"/>
    </xf>
    <xf numFmtId="2" fontId="7" fillId="0" borderId="55" xfId="0" applyNumberFormat="1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2" fontId="7" fillId="0" borderId="61" xfId="0" applyNumberFormat="1" applyFont="1" applyBorder="1" applyAlignment="1" applyProtection="1">
      <alignment horizontal="center"/>
      <protection hidden="1"/>
    </xf>
    <xf numFmtId="2" fontId="51" fillId="0" borderId="67" xfId="0" applyNumberFormat="1" applyFont="1" applyFill="1" applyBorder="1" applyAlignment="1" applyProtection="1">
      <alignment horizontal="center" vertical="center" wrapText="1"/>
      <protection hidden="1"/>
    </xf>
    <xf numFmtId="2" fontId="51" fillId="0" borderId="68" xfId="0" applyNumberFormat="1" applyFont="1" applyFill="1" applyBorder="1" applyAlignment="1" applyProtection="1">
      <alignment horizontal="center" vertical="center" wrapText="1"/>
      <protection hidden="1"/>
    </xf>
    <xf numFmtId="2" fontId="34" fillId="3" borderId="67" xfId="0" applyNumberFormat="1" applyFont="1" applyFill="1" applyBorder="1" applyAlignment="1" applyProtection="1">
      <alignment horizontal="center" vertical="center"/>
      <protection hidden="1"/>
    </xf>
    <xf numFmtId="2" fontId="34" fillId="3" borderId="6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left" indent="1" readingOrder="1"/>
    </xf>
    <xf numFmtId="0" fontId="68" fillId="0" borderId="0" xfId="0" applyFont="1" applyAlignment="1">
      <alignment horizontal="left" indent="1" readingOrder="1"/>
    </xf>
    <xf numFmtId="0" fontId="68" fillId="0" borderId="71" xfId="0" applyFont="1" applyBorder="1" applyAlignment="1">
      <alignment horizontal="left" indent="1" readingOrder="1"/>
    </xf>
    <xf numFmtId="2" fontId="37" fillId="0" borderId="27" xfId="0" applyNumberFormat="1" applyFont="1" applyBorder="1" applyAlignment="1" applyProtection="1">
      <alignment horizontal="center" vertical="center" wrapText="1"/>
      <protection hidden="1"/>
    </xf>
    <xf numFmtId="2" fontId="37" fillId="0" borderId="26" xfId="0" applyNumberFormat="1" applyFont="1" applyBorder="1" applyAlignment="1" applyProtection="1">
      <alignment horizontal="center" vertical="center" wrapText="1"/>
      <protection hidden="1"/>
    </xf>
    <xf numFmtId="2" fontId="37" fillId="0" borderId="28" xfId="0" applyNumberFormat="1" applyFont="1" applyBorder="1" applyAlignment="1" applyProtection="1">
      <alignment horizontal="center" vertical="center" wrapText="1"/>
      <protection hidden="1"/>
    </xf>
    <xf numFmtId="2" fontId="37" fillId="0" borderId="29" xfId="0" applyNumberFormat="1" applyFont="1" applyBorder="1" applyAlignment="1" applyProtection="1">
      <alignment horizontal="center" vertical="center" wrapText="1"/>
      <protection hidden="1"/>
    </xf>
    <xf numFmtId="2" fontId="37" fillId="0" borderId="0" xfId="0" applyNumberFormat="1" applyFont="1" applyBorder="1" applyAlignment="1" applyProtection="1">
      <alignment horizontal="center" vertical="center" wrapText="1"/>
      <protection hidden="1"/>
    </xf>
    <xf numFmtId="2" fontId="37" fillId="0" borderId="30" xfId="0" applyNumberFormat="1" applyFont="1" applyBorder="1" applyAlignment="1" applyProtection="1">
      <alignment horizontal="center" vertical="center" wrapText="1"/>
      <protection hidden="1"/>
    </xf>
    <xf numFmtId="2" fontId="37" fillId="0" borderId="31" xfId="0" applyNumberFormat="1" applyFont="1" applyBorder="1" applyAlignment="1" applyProtection="1">
      <alignment horizontal="center" vertical="center" wrapText="1"/>
      <protection hidden="1"/>
    </xf>
    <xf numFmtId="2" fontId="37" fillId="0" borderId="32" xfId="0" applyNumberFormat="1" applyFont="1" applyBorder="1" applyAlignment="1" applyProtection="1">
      <alignment horizontal="center" vertical="center" wrapText="1"/>
      <protection hidden="1"/>
    </xf>
    <xf numFmtId="2" fontId="37" fillId="0" borderId="33" xfId="0" applyNumberFormat="1" applyFont="1" applyBorder="1" applyAlignment="1" applyProtection="1">
      <alignment horizontal="center" vertical="center" wrapText="1"/>
      <protection hidden="1"/>
    </xf>
  </cellXfs>
  <cellStyles count="8">
    <cellStyle name="0,0_x000d_&#10;NA_x000d_&#10;" xfId="1"/>
    <cellStyle name="0,0_x000d_&#10;NA_x000d_&#10; 2" xfId="7"/>
    <cellStyle name="Normal_TORRO" xfId="2"/>
    <cellStyle name="Денежный" xfId="3" builtinId="4"/>
    <cellStyle name="Обычный" xfId="0" builtinId="0"/>
    <cellStyle name="Обычный_Лист1" xfId="4"/>
    <cellStyle name="Обычный_Лист2" xfId="5"/>
    <cellStyle name="Финансовый" xfId="6" builtinId="3"/>
  </cellStyles>
  <dxfs count="0"/>
  <tableStyles count="0" defaultTableStyle="TableStyleMedium9" defaultPivotStyle="PivotStyleLight16"/>
  <colors>
    <mruColors>
      <color rgb="FF339966"/>
      <color rgb="FF006666"/>
      <color rgb="FF00CC99"/>
      <color rgb="FFC4C9B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7.jpeg"/><Relationship Id="rId76" Type="http://schemas.openxmlformats.org/officeDocument/2006/relationships/image" Target="../media/image74.jpeg"/><Relationship Id="rId84" Type="http://schemas.openxmlformats.org/officeDocument/2006/relationships/image" Target="../media/image82.png"/><Relationship Id="rId89" Type="http://schemas.openxmlformats.org/officeDocument/2006/relationships/image" Target="../media/image87.jpeg"/><Relationship Id="rId97" Type="http://schemas.openxmlformats.org/officeDocument/2006/relationships/image" Target="../media/image95.jpeg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emf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hyperlink" Target="http://kabel-c.ru/components/com_virtuemart/shop_image/product/_________________4c344b82f00e4.jpg" TargetMode="External"/><Relationship Id="rId74" Type="http://schemas.openxmlformats.org/officeDocument/2006/relationships/image" Target="../media/image72.png"/><Relationship Id="rId79" Type="http://schemas.openxmlformats.org/officeDocument/2006/relationships/image" Target="../media/image77.jpeg"/><Relationship Id="rId87" Type="http://schemas.openxmlformats.org/officeDocument/2006/relationships/image" Target="../media/image85.emf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0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emf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8.jpeg"/><Relationship Id="rId77" Type="http://schemas.openxmlformats.org/officeDocument/2006/relationships/image" Target="../media/image75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0.pn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93" Type="http://schemas.openxmlformats.org/officeDocument/2006/relationships/image" Target="../media/image91.emf"/><Relationship Id="rId98" Type="http://schemas.openxmlformats.org/officeDocument/2006/relationships/image" Target="../media/image96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6.jpe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hyperlink" Target="http://kabel-c.ru/components/com_virtuemart/shop_image/product/_________________4c1b57fbc5aa4.jpg" TargetMode="External"/><Relationship Id="rId75" Type="http://schemas.openxmlformats.org/officeDocument/2006/relationships/image" Target="../media/image73.pn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1.png"/><Relationship Id="rId78" Type="http://schemas.openxmlformats.org/officeDocument/2006/relationships/image" Target="../media/image76.jpeg"/><Relationship Id="rId81" Type="http://schemas.openxmlformats.org/officeDocument/2006/relationships/image" Target="../media/image79.jpeg"/><Relationship Id="rId86" Type="http://schemas.openxmlformats.org/officeDocument/2006/relationships/image" Target="../media/image84.emf"/><Relationship Id="rId94" Type="http://schemas.openxmlformats.org/officeDocument/2006/relationships/image" Target="../media/image9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png"/><Relationship Id="rId18" Type="http://schemas.openxmlformats.org/officeDocument/2006/relationships/image" Target="../media/image6.png"/><Relationship Id="rId26" Type="http://schemas.openxmlformats.org/officeDocument/2006/relationships/image" Target="../media/image23.jpeg"/><Relationship Id="rId39" Type="http://schemas.openxmlformats.org/officeDocument/2006/relationships/image" Target="../media/image53.jpeg"/><Relationship Id="rId21" Type="http://schemas.openxmlformats.org/officeDocument/2006/relationships/image" Target="../media/image15.png"/><Relationship Id="rId34" Type="http://schemas.openxmlformats.org/officeDocument/2006/relationships/image" Target="../media/image1.jpeg"/><Relationship Id="rId42" Type="http://schemas.openxmlformats.org/officeDocument/2006/relationships/image" Target="../media/image109.jpeg"/><Relationship Id="rId47" Type="http://schemas.openxmlformats.org/officeDocument/2006/relationships/image" Target="../media/image9.png"/><Relationship Id="rId50" Type="http://schemas.openxmlformats.org/officeDocument/2006/relationships/image" Target="../media/image5.jpeg"/><Relationship Id="rId55" Type="http://schemas.openxmlformats.org/officeDocument/2006/relationships/image" Target="../media/image19.png"/><Relationship Id="rId7" Type="http://schemas.openxmlformats.org/officeDocument/2006/relationships/image" Target="../media/image24.jpeg"/><Relationship Id="rId12" Type="http://schemas.openxmlformats.org/officeDocument/2006/relationships/image" Target="../media/image14.png"/><Relationship Id="rId17" Type="http://schemas.openxmlformats.org/officeDocument/2006/relationships/image" Target="../media/image73.png"/><Relationship Id="rId25" Type="http://schemas.openxmlformats.org/officeDocument/2006/relationships/image" Target="../media/image21.jpeg"/><Relationship Id="rId33" Type="http://schemas.openxmlformats.org/officeDocument/2006/relationships/image" Target="../media/image107.png"/><Relationship Id="rId38" Type="http://schemas.openxmlformats.org/officeDocument/2006/relationships/image" Target="../media/image108.png"/><Relationship Id="rId46" Type="http://schemas.openxmlformats.org/officeDocument/2006/relationships/image" Target="../media/image8.png"/><Relationship Id="rId2" Type="http://schemas.openxmlformats.org/officeDocument/2006/relationships/image" Target="../media/image98.jpeg"/><Relationship Id="rId16" Type="http://schemas.openxmlformats.org/officeDocument/2006/relationships/image" Target="../media/image25.png"/><Relationship Id="rId20" Type="http://schemas.openxmlformats.org/officeDocument/2006/relationships/image" Target="../media/image30.jpeg"/><Relationship Id="rId29" Type="http://schemas.openxmlformats.org/officeDocument/2006/relationships/image" Target="../media/image45.jpeg"/><Relationship Id="rId41" Type="http://schemas.openxmlformats.org/officeDocument/2006/relationships/image" Target="../media/image60.png"/><Relationship Id="rId54" Type="http://schemas.openxmlformats.org/officeDocument/2006/relationships/image" Target="../media/image4.jpeg"/><Relationship Id="rId1" Type="http://schemas.openxmlformats.org/officeDocument/2006/relationships/image" Target="../media/image61.png"/><Relationship Id="rId6" Type="http://schemas.openxmlformats.org/officeDocument/2006/relationships/image" Target="../media/image102.png"/><Relationship Id="rId11" Type="http://schemas.openxmlformats.org/officeDocument/2006/relationships/image" Target="../media/image105.png"/><Relationship Id="rId24" Type="http://schemas.openxmlformats.org/officeDocument/2006/relationships/image" Target="../media/image22.jpeg"/><Relationship Id="rId32" Type="http://schemas.openxmlformats.org/officeDocument/2006/relationships/image" Target="../media/image106.jpeg"/><Relationship Id="rId37" Type="http://schemas.openxmlformats.org/officeDocument/2006/relationships/image" Target="../media/image64.png"/><Relationship Id="rId40" Type="http://schemas.openxmlformats.org/officeDocument/2006/relationships/image" Target="../media/image54.jpeg"/><Relationship Id="rId45" Type="http://schemas.openxmlformats.org/officeDocument/2006/relationships/image" Target="../media/image16.jpeg"/><Relationship Id="rId53" Type="http://schemas.openxmlformats.org/officeDocument/2006/relationships/image" Target="../media/image111.jpeg"/><Relationship Id="rId5" Type="http://schemas.openxmlformats.org/officeDocument/2006/relationships/image" Target="../media/image101.png"/><Relationship Id="rId15" Type="http://schemas.openxmlformats.org/officeDocument/2006/relationships/image" Target="../media/image13.png"/><Relationship Id="rId23" Type="http://schemas.openxmlformats.org/officeDocument/2006/relationships/image" Target="../media/image20.jpeg"/><Relationship Id="rId28" Type="http://schemas.openxmlformats.org/officeDocument/2006/relationships/image" Target="../media/image44.jpeg"/><Relationship Id="rId36" Type="http://schemas.openxmlformats.org/officeDocument/2006/relationships/image" Target="../media/image65.png"/><Relationship Id="rId49" Type="http://schemas.openxmlformats.org/officeDocument/2006/relationships/image" Target="../media/image10.png"/><Relationship Id="rId10" Type="http://schemas.openxmlformats.org/officeDocument/2006/relationships/image" Target="../media/image104.png"/><Relationship Id="rId19" Type="http://schemas.openxmlformats.org/officeDocument/2006/relationships/image" Target="../media/image3.jpeg"/><Relationship Id="rId31" Type="http://schemas.openxmlformats.org/officeDocument/2006/relationships/image" Target="../media/image47.jpeg"/><Relationship Id="rId44" Type="http://schemas.openxmlformats.org/officeDocument/2006/relationships/image" Target="../media/image17.jpeg"/><Relationship Id="rId52" Type="http://schemas.openxmlformats.org/officeDocument/2006/relationships/image" Target="../media/image62.jpeg"/><Relationship Id="rId4" Type="http://schemas.openxmlformats.org/officeDocument/2006/relationships/image" Target="../media/image100.jpeg"/><Relationship Id="rId9" Type="http://schemas.openxmlformats.org/officeDocument/2006/relationships/image" Target="../media/image103.png"/><Relationship Id="rId14" Type="http://schemas.openxmlformats.org/officeDocument/2006/relationships/image" Target="../media/image18.png"/><Relationship Id="rId22" Type="http://schemas.openxmlformats.org/officeDocument/2006/relationships/image" Target="../media/image70.pn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29.png"/><Relationship Id="rId43" Type="http://schemas.openxmlformats.org/officeDocument/2006/relationships/image" Target="../media/image110.png"/><Relationship Id="rId48" Type="http://schemas.openxmlformats.org/officeDocument/2006/relationships/image" Target="../media/image7.png"/><Relationship Id="rId56" Type="http://schemas.openxmlformats.org/officeDocument/2006/relationships/image" Target="../media/image32.jpeg"/><Relationship Id="rId8" Type="http://schemas.openxmlformats.org/officeDocument/2006/relationships/image" Target="../media/image2.png"/><Relationship Id="rId51" Type="http://schemas.openxmlformats.org/officeDocument/2006/relationships/image" Target="../media/image12.png"/><Relationship Id="rId3" Type="http://schemas.openxmlformats.org/officeDocument/2006/relationships/image" Target="../media/image9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3190875</xdr:colOff>
      <xdr:row>536</xdr:row>
      <xdr:rowOff>142875</xdr:rowOff>
    </xdr:from>
    <xdr:to>
      <xdr:col>0</xdr:col>
      <xdr:colOff>4638675</xdr:colOff>
      <xdr:row>541</xdr:row>
      <xdr:rowOff>85725</xdr:rowOff>
    </xdr:to>
    <xdr:pic>
      <xdr:nvPicPr>
        <xdr:cNvPr id="3" name="Picture 849" descr="springloade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4075" y="7409497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3200400</xdr:colOff>
      <xdr:row>14</xdr:row>
      <xdr:rowOff>95250</xdr:rowOff>
    </xdr:from>
    <xdr:to>
      <xdr:col>0</xdr:col>
      <xdr:colOff>4686300</xdr:colOff>
      <xdr:row>17</xdr:row>
      <xdr:rowOff>190500</xdr:rowOff>
    </xdr:to>
    <xdr:pic>
      <xdr:nvPicPr>
        <xdr:cNvPr id="4" name="Picture 142" descr="norm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00400" y="5162550"/>
          <a:ext cx="1485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3162300</xdr:colOff>
      <xdr:row>39</xdr:row>
      <xdr:rowOff>57150</xdr:rowOff>
    </xdr:from>
    <xdr:to>
      <xdr:col>0</xdr:col>
      <xdr:colOff>4371975</xdr:colOff>
      <xdr:row>42</xdr:row>
      <xdr:rowOff>73025</xdr:rowOff>
    </xdr:to>
    <xdr:pic>
      <xdr:nvPicPr>
        <xdr:cNvPr id="5" name="Picture 174" descr="Норм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62300" y="11791950"/>
          <a:ext cx="1209675" cy="81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2552700</xdr:colOff>
      <xdr:row>49</xdr:row>
      <xdr:rowOff>133350</xdr:rowOff>
    </xdr:from>
    <xdr:to>
      <xdr:col>9</xdr:col>
      <xdr:colOff>3971925</xdr:colOff>
      <xdr:row>56</xdr:row>
      <xdr:rowOff>28575</xdr:rowOff>
    </xdr:to>
    <xdr:pic>
      <xdr:nvPicPr>
        <xdr:cNvPr id="6" name="Рисунок 84" descr="TORK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87200" y="14535150"/>
          <a:ext cx="14192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2800350</xdr:colOff>
      <xdr:row>17</xdr:row>
      <xdr:rowOff>133350</xdr:rowOff>
    </xdr:from>
    <xdr:to>
      <xdr:col>9</xdr:col>
      <xdr:colOff>4286250</xdr:colOff>
      <xdr:row>23</xdr:row>
      <xdr:rowOff>47625</xdr:rowOff>
    </xdr:to>
    <xdr:pic>
      <xdr:nvPicPr>
        <xdr:cNvPr id="7" name="Picture 1150" descr="DSCN7120_s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6000750"/>
          <a:ext cx="14859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3028950</xdr:colOff>
      <xdr:row>57</xdr:row>
      <xdr:rowOff>133350</xdr:rowOff>
    </xdr:from>
    <xdr:to>
      <xdr:col>0</xdr:col>
      <xdr:colOff>4448175</xdr:colOff>
      <xdr:row>61</xdr:row>
      <xdr:rowOff>44450</xdr:rowOff>
    </xdr:to>
    <xdr:pic>
      <xdr:nvPicPr>
        <xdr:cNvPr id="8" name="Picture 173" descr="norma-torro-supe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28950" y="16668750"/>
          <a:ext cx="1419225" cy="97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2743200</xdr:colOff>
      <xdr:row>518</xdr:row>
      <xdr:rowOff>95250</xdr:rowOff>
    </xdr:from>
    <xdr:to>
      <xdr:col>0</xdr:col>
      <xdr:colOff>4048125</xdr:colOff>
      <xdr:row>522</xdr:row>
      <xdr:rowOff>152400</xdr:rowOff>
    </xdr:to>
    <xdr:pic>
      <xdr:nvPicPr>
        <xdr:cNvPr id="9" name="Picture 153" descr="ushno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43200" y="142074900"/>
          <a:ext cx="1304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2895600</xdr:colOff>
      <xdr:row>99</xdr:row>
      <xdr:rowOff>0</xdr:rowOff>
    </xdr:from>
    <xdr:to>
      <xdr:col>0</xdr:col>
      <xdr:colOff>4248150</xdr:colOff>
      <xdr:row>103</xdr:row>
      <xdr:rowOff>47625</xdr:rowOff>
    </xdr:to>
    <xdr:pic>
      <xdr:nvPicPr>
        <xdr:cNvPr id="10" name="Picture 143" descr="aba-nov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95600" y="27755850"/>
          <a:ext cx="1352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2781300</xdr:colOff>
      <xdr:row>117</xdr:row>
      <xdr:rowOff>209550</xdr:rowOff>
    </xdr:from>
    <xdr:to>
      <xdr:col>0</xdr:col>
      <xdr:colOff>4238625</xdr:colOff>
      <xdr:row>122</xdr:row>
      <xdr:rowOff>247650</xdr:rowOff>
    </xdr:to>
    <xdr:pic>
      <xdr:nvPicPr>
        <xdr:cNvPr id="11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81300" y="32766000"/>
          <a:ext cx="1457325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2533650</xdr:colOff>
      <xdr:row>76</xdr:row>
      <xdr:rowOff>57150</xdr:rowOff>
    </xdr:from>
    <xdr:to>
      <xdr:col>9</xdr:col>
      <xdr:colOff>4057650</xdr:colOff>
      <xdr:row>81</xdr:row>
      <xdr:rowOff>76200</xdr:rowOff>
    </xdr:to>
    <xdr:pic>
      <xdr:nvPicPr>
        <xdr:cNvPr id="1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868150" y="21659850"/>
          <a:ext cx="1524000" cy="1352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3505200</xdr:colOff>
      <xdr:row>81</xdr:row>
      <xdr:rowOff>209550</xdr:rowOff>
    </xdr:from>
    <xdr:to>
      <xdr:col>0</xdr:col>
      <xdr:colOff>4333875</xdr:colOff>
      <xdr:row>84</xdr:row>
      <xdr:rowOff>0</xdr:rowOff>
    </xdr:to>
    <xdr:pic>
      <xdr:nvPicPr>
        <xdr:cNvPr id="13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05200" y="23145750"/>
          <a:ext cx="828675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3200400</xdr:colOff>
      <xdr:row>72</xdr:row>
      <xdr:rowOff>76200</xdr:rowOff>
    </xdr:from>
    <xdr:to>
      <xdr:col>0</xdr:col>
      <xdr:colOff>4371975</xdr:colOff>
      <xdr:row>76</xdr:row>
      <xdr:rowOff>209550</xdr:rowOff>
    </xdr:to>
    <xdr:pic>
      <xdr:nvPicPr>
        <xdr:cNvPr id="15" name="Picture 149" descr="mega_w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00400" y="20612100"/>
          <a:ext cx="11715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3257550</xdr:colOff>
      <xdr:row>112</xdr:row>
      <xdr:rowOff>38100</xdr:rowOff>
    </xdr:from>
    <xdr:to>
      <xdr:col>9</xdr:col>
      <xdr:colOff>4533900</xdr:colOff>
      <xdr:row>117</xdr:row>
      <xdr:rowOff>247650</xdr:rowOff>
    </xdr:to>
    <xdr:pic>
      <xdr:nvPicPr>
        <xdr:cNvPr id="16" name="Picture 158" descr="provolk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592050" y="29394150"/>
          <a:ext cx="12763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2857500</xdr:colOff>
      <xdr:row>382</xdr:row>
      <xdr:rowOff>76200</xdr:rowOff>
    </xdr:from>
    <xdr:to>
      <xdr:col>0</xdr:col>
      <xdr:colOff>4038600</xdr:colOff>
      <xdr:row>385</xdr:row>
      <xdr:rowOff>114300</xdr:rowOff>
    </xdr:to>
    <xdr:pic>
      <xdr:nvPicPr>
        <xdr:cNvPr id="24" name="Picture 154" descr="montajk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00" y="103555800"/>
          <a:ext cx="1181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2762250</xdr:colOff>
      <xdr:row>217</xdr:row>
      <xdr:rowOff>133350</xdr:rowOff>
    </xdr:from>
    <xdr:to>
      <xdr:col>0</xdr:col>
      <xdr:colOff>4381500</xdr:colOff>
      <xdr:row>222</xdr:row>
      <xdr:rowOff>133350</xdr:rowOff>
    </xdr:to>
    <xdr:pic>
      <xdr:nvPicPr>
        <xdr:cNvPr id="25" name="Picture 176" descr="robus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62250" y="58807350"/>
          <a:ext cx="1619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2476500</xdr:colOff>
      <xdr:row>260</xdr:row>
      <xdr:rowOff>38100</xdr:rowOff>
    </xdr:from>
    <xdr:to>
      <xdr:col>0</xdr:col>
      <xdr:colOff>4038600</xdr:colOff>
      <xdr:row>266</xdr:row>
      <xdr:rowOff>114300</xdr:rowOff>
    </xdr:to>
    <xdr:pic>
      <xdr:nvPicPr>
        <xdr:cNvPr id="26" name="Picture 1069" descr="DSCN7472_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76500" y="69913500"/>
          <a:ext cx="15621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3028950</xdr:colOff>
      <xdr:row>226</xdr:row>
      <xdr:rowOff>152400</xdr:rowOff>
    </xdr:from>
    <xdr:to>
      <xdr:col>9</xdr:col>
      <xdr:colOff>4371975</xdr:colOff>
      <xdr:row>232</xdr:row>
      <xdr:rowOff>114300</xdr:rowOff>
    </xdr:to>
    <xdr:pic>
      <xdr:nvPicPr>
        <xdr:cNvPr id="27" name="Picture 905" descr="DSCN7464_s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63450" y="60693300"/>
          <a:ext cx="13430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3524250</xdr:colOff>
      <xdr:row>323</xdr:row>
      <xdr:rowOff>38100</xdr:rowOff>
    </xdr:from>
    <xdr:to>
      <xdr:col>0</xdr:col>
      <xdr:colOff>4686300</xdr:colOff>
      <xdr:row>327</xdr:row>
      <xdr:rowOff>209550</xdr:rowOff>
    </xdr:to>
    <xdr:pic>
      <xdr:nvPicPr>
        <xdr:cNvPr id="28" name="Picture 157" descr="plastik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24250" y="88106250"/>
          <a:ext cx="1162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3581400</xdr:colOff>
      <xdr:row>333</xdr:row>
      <xdr:rowOff>0</xdr:rowOff>
    </xdr:from>
    <xdr:to>
      <xdr:col>10</xdr:col>
      <xdr:colOff>0</xdr:colOff>
      <xdr:row>337</xdr:row>
      <xdr:rowOff>152400</xdr:rowOff>
    </xdr:to>
    <xdr:pic>
      <xdr:nvPicPr>
        <xdr:cNvPr id="29" name="Picture 156" descr="plastik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725150" y="89954100"/>
          <a:ext cx="11334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2457450</xdr:colOff>
      <xdr:row>359</xdr:row>
      <xdr:rowOff>171450</xdr:rowOff>
    </xdr:from>
    <xdr:to>
      <xdr:col>0</xdr:col>
      <xdr:colOff>4343400</xdr:colOff>
      <xdr:row>363</xdr:row>
      <xdr:rowOff>219075</xdr:rowOff>
    </xdr:to>
    <xdr:pic>
      <xdr:nvPicPr>
        <xdr:cNvPr id="30" name="Рисунок 88" descr="стяжки 4.GIF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57450" y="97516950"/>
          <a:ext cx="1885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2438400</xdr:colOff>
      <xdr:row>408</xdr:row>
      <xdr:rowOff>114300</xdr:rowOff>
    </xdr:from>
    <xdr:to>
      <xdr:col>0</xdr:col>
      <xdr:colOff>3276600</xdr:colOff>
      <xdr:row>411</xdr:row>
      <xdr:rowOff>180975</xdr:rowOff>
    </xdr:to>
    <xdr:pic>
      <xdr:nvPicPr>
        <xdr:cNvPr id="33" name="Picture 261" descr="tppe%20A-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38400" y="110566200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2609850</xdr:colOff>
      <xdr:row>418</xdr:row>
      <xdr:rowOff>38100</xdr:rowOff>
    </xdr:from>
    <xdr:to>
      <xdr:col>0</xdr:col>
      <xdr:colOff>3457575</xdr:colOff>
      <xdr:row>423</xdr:row>
      <xdr:rowOff>123825</xdr:rowOff>
    </xdr:to>
    <xdr:pic>
      <xdr:nvPicPr>
        <xdr:cNvPr id="34" name="Picture 263" descr="type%20c-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09850" y="113157000"/>
          <a:ext cx="8477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2324100</xdr:colOff>
      <xdr:row>430</xdr:row>
      <xdr:rowOff>95250</xdr:rowOff>
    </xdr:from>
    <xdr:to>
      <xdr:col>0</xdr:col>
      <xdr:colOff>3238500</xdr:colOff>
      <xdr:row>433</xdr:row>
      <xdr:rowOff>171450</xdr:rowOff>
    </xdr:to>
    <xdr:pic>
      <xdr:nvPicPr>
        <xdr:cNvPr id="35" name="Picture 262" descr="tyep%20b-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24100" y="116414550"/>
          <a:ext cx="914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2247900</xdr:colOff>
      <xdr:row>441</xdr:row>
      <xdr:rowOff>57150</xdr:rowOff>
    </xdr:from>
    <xdr:to>
      <xdr:col>0</xdr:col>
      <xdr:colOff>3124200</xdr:colOff>
      <xdr:row>443</xdr:row>
      <xdr:rowOff>238125</xdr:rowOff>
    </xdr:to>
    <xdr:pic>
      <xdr:nvPicPr>
        <xdr:cNvPr id="36" name="Picture 264" descr="type%20dc-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47900" y="119310150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2857499</xdr:colOff>
      <xdr:row>450</xdr:row>
      <xdr:rowOff>-1</xdr:rowOff>
    </xdr:from>
    <xdr:to>
      <xdr:col>0</xdr:col>
      <xdr:colOff>3543299</xdr:colOff>
      <xdr:row>454</xdr:row>
      <xdr:rowOff>47624</xdr:rowOff>
    </xdr:to>
    <xdr:pic>
      <xdr:nvPicPr>
        <xdr:cNvPr id="37" name="Picture 131" descr="камлок-ремонтная-вставка-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1033986">
          <a:off x="2857499" y="121653299"/>
          <a:ext cx="685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2609850</xdr:colOff>
      <xdr:row>457</xdr:row>
      <xdr:rowOff>42182</xdr:rowOff>
    </xdr:from>
    <xdr:to>
      <xdr:col>0</xdr:col>
      <xdr:colOff>3371850</xdr:colOff>
      <xdr:row>461</xdr:row>
      <xdr:rowOff>9525</xdr:rowOff>
    </xdr:to>
    <xdr:pic>
      <xdr:nvPicPr>
        <xdr:cNvPr id="38" name="Picture 167" descr="kamlok_rezb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09850" y="124953032"/>
          <a:ext cx="762000" cy="1034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2895600</xdr:colOff>
      <xdr:row>495</xdr:row>
      <xdr:rowOff>209550</xdr:rowOff>
    </xdr:from>
    <xdr:to>
      <xdr:col>0</xdr:col>
      <xdr:colOff>4162425</xdr:colOff>
      <xdr:row>500</xdr:row>
      <xdr:rowOff>95250</xdr:rowOff>
    </xdr:to>
    <xdr:pic>
      <xdr:nvPicPr>
        <xdr:cNvPr id="45" name="Picture 191" descr="10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95600" y="135940800"/>
          <a:ext cx="12668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2190750</xdr:colOff>
      <xdr:row>143</xdr:row>
      <xdr:rowOff>190500</xdr:rowOff>
    </xdr:from>
    <xdr:to>
      <xdr:col>9</xdr:col>
      <xdr:colOff>3990849</xdr:colOff>
      <xdr:row>148</xdr:row>
      <xdr:rowOff>219075</xdr:rowOff>
    </xdr:to>
    <xdr:pic>
      <xdr:nvPicPr>
        <xdr:cNvPr id="52" name="Рисунок 51" descr="пружиный.gif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334500" y="37871400"/>
          <a:ext cx="1800099" cy="1362075"/>
        </a:xfrm>
        <a:prstGeom prst="rect">
          <a:avLst/>
        </a:prstGeom>
      </xdr:spPr>
    </xdr:pic>
    <xdr:clientData/>
  </xdr:twoCellAnchor>
  <xdr:twoCellAnchor editAs="oneCell">
    <xdr:from>
      <xdr:col>9</xdr:col>
      <xdr:colOff>2228850</xdr:colOff>
      <xdr:row>190</xdr:row>
      <xdr:rowOff>213614</xdr:rowOff>
    </xdr:from>
    <xdr:to>
      <xdr:col>9</xdr:col>
      <xdr:colOff>4476750</xdr:colOff>
      <xdr:row>197</xdr:row>
      <xdr:rowOff>47625</xdr:rowOff>
    </xdr:to>
    <xdr:pic>
      <xdr:nvPicPr>
        <xdr:cNvPr id="53" name="Рисунок 52" descr="с ключом.gif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563350" y="40504364"/>
          <a:ext cx="2247900" cy="1700911"/>
        </a:xfrm>
        <a:prstGeom prst="rect">
          <a:avLst/>
        </a:prstGeom>
      </xdr:spPr>
    </xdr:pic>
    <xdr:clientData/>
  </xdr:twoCellAnchor>
  <xdr:twoCellAnchor editAs="oneCell">
    <xdr:from>
      <xdr:col>9</xdr:col>
      <xdr:colOff>2933700</xdr:colOff>
      <xdr:row>262</xdr:row>
      <xdr:rowOff>133350</xdr:rowOff>
    </xdr:from>
    <xdr:to>
      <xdr:col>9</xdr:col>
      <xdr:colOff>4552950</xdr:colOff>
      <xdr:row>267</xdr:row>
      <xdr:rowOff>133350</xdr:rowOff>
    </xdr:to>
    <xdr:pic>
      <xdr:nvPicPr>
        <xdr:cNvPr id="54" name="Picture 176" descr="robust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68200" y="70275450"/>
          <a:ext cx="1619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3181350</xdr:colOff>
      <xdr:row>282</xdr:row>
      <xdr:rowOff>95250</xdr:rowOff>
    </xdr:from>
    <xdr:to>
      <xdr:col>0</xdr:col>
      <xdr:colOff>4302125</xdr:colOff>
      <xdr:row>286</xdr:row>
      <xdr:rowOff>38100</xdr:rowOff>
    </xdr:to>
    <xdr:pic>
      <xdr:nvPicPr>
        <xdr:cNvPr id="55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181350" y="75838050"/>
          <a:ext cx="112077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3448050</xdr:colOff>
      <xdr:row>287</xdr:row>
      <xdr:rowOff>114300</xdr:rowOff>
    </xdr:from>
    <xdr:to>
      <xdr:col>9</xdr:col>
      <xdr:colOff>4552950</xdr:colOff>
      <xdr:row>291</xdr:row>
      <xdr:rowOff>180975</xdr:rowOff>
    </xdr:to>
    <xdr:pic>
      <xdr:nvPicPr>
        <xdr:cNvPr id="56" name="Picture 175" descr="2006492234457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591800" y="77514450"/>
          <a:ext cx="11049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2895600</xdr:colOff>
      <xdr:row>141</xdr:row>
      <xdr:rowOff>57150</xdr:rowOff>
    </xdr:from>
    <xdr:to>
      <xdr:col>0</xdr:col>
      <xdr:colOff>3840016</xdr:colOff>
      <xdr:row>145</xdr:row>
      <xdr:rowOff>76200</xdr:rowOff>
    </xdr:to>
    <xdr:pic>
      <xdr:nvPicPr>
        <xdr:cNvPr id="58" name="Рисунок 57" descr="chervyach_w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895600" y="39185850"/>
          <a:ext cx="9444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3124200</xdr:colOff>
      <xdr:row>159</xdr:row>
      <xdr:rowOff>152400</xdr:rowOff>
    </xdr:from>
    <xdr:to>
      <xdr:col>0</xdr:col>
      <xdr:colOff>4068616</xdr:colOff>
      <xdr:row>163</xdr:row>
      <xdr:rowOff>171450</xdr:rowOff>
    </xdr:to>
    <xdr:pic>
      <xdr:nvPicPr>
        <xdr:cNvPr id="59" name="Рисунок 58" descr="chervyach_w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24200" y="40614600"/>
          <a:ext cx="9444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3124200</xdr:colOff>
      <xdr:row>175</xdr:row>
      <xdr:rowOff>57150</xdr:rowOff>
    </xdr:from>
    <xdr:to>
      <xdr:col>0</xdr:col>
      <xdr:colOff>4068616</xdr:colOff>
      <xdr:row>179</xdr:row>
      <xdr:rowOff>76200</xdr:rowOff>
    </xdr:to>
    <xdr:pic>
      <xdr:nvPicPr>
        <xdr:cNvPr id="60" name="Рисунок 59" descr="chervyach_w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24200" y="44519850"/>
          <a:ext cx="9444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3295650</xdr:colOff>
      <xdr:row>193</xdr:row>
      <xdr:rowOff>152400</xdr:rowOff>
    </xdr:from>
    <xdr:to>
      <xdr:col>0</xdr:col>
      <xdr:colOff>4240066</xdr:colOff>
      <xdr:row>197</xdr:row>
      <xdr:rowOff>171450</xdr:rowOff>
    </xdr:to>
    <xdr:pic>
      <xdr:nvPicPr>
        <xdr:cNvPr id="61" name="Рисунок 60" descr="chervyach_w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295650" y="53016150"/>
          <a:ext cx="9444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323860</xdr:colOff>
      <xdr:row>1</xdr:row>
      <xdr:rowOff>44895</xdr:rowOff>
    </xdr:from>
    <xdr:to>
      <xdr:col>0</xdr:col>
      <xdr:colOff>1884311</xdr:colOff>
      <xdr:row>4</xdr:row>
      <xdr:rowOff>212745</xdr:rowOff>
    </xdr:to>
    <xdr:pic>
      <xdr:nvPicPr>
        <xdr:cNvPr id="62" name="Рисунок 61" descr="logo_imh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3860" y="292545"/>
          <a:ext cx="1560451" cy="13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3428993</xdr:colOff>
      <xdr:row>179</xdr:row>
      <xdr:rowOff>57146</xdr:rowOff>
    </xdr:from>
    <xdr:to>
      <xdr:col>9</xdr:col>
      <xdr:colOff>4569847</xdr:colOff>
      <xdr:row>183</xdr:row>
      <xdr:rowOff>178346</xdr:rowOff>
    </xdr:to>
    <xdr:pic>
      <xdr:nvPicPr>
        <xdr:cNvPr id="6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763493" y="38823896"/>
          <a:ext cx="1140854" cy="118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2876548</xdr:colOff>
      <xdr:row>647</xdr:row>
      <xdr:rowOff>152400</xdr:rowOff>
    </xdr:from>
    <xdr:to>
      <xdr:col>0</xdr:col>
      <xdr:colOff>3545118</xdr:colOff>
      <xdr:row>649</xdr:row>
      <xdr:rowOff>197100</xdr:rowOff>
    </xdr:to>
    <xdr:pic>
      <xdr:nvPicPr>
        <xdr:cNvPr id="68" name="Picture 6" descr="P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76548" y="163734750"/>
          <a:ext cx="66857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2990850</xdr:colOff>
      <xdr:row>599</xdr:row>
      <xdr:rowOff>57149</xdr:rowOff>
    </xdr:from>
    <xdr:to>
      <xdr:col>0</xdr:col>
      <xdr:colOff>3914851</xdr:colOff>
      <xdr:row>601</xdr:row>
      <xdr:rowOff>236324</xdr:rowOff>
    </xdr:to>
    <xdr:pic>
      <xdr:nvPicPr>
        <xdr:cNvPr id="69" name="Picture 177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90850" y="153219149"/>
          <a:ext cx="924001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3200400</xdr:colOff>
      <xdr:row>609</xdr:row>
      <xdr:rowOff>114299</xdr:rowOff>
    </xdr:from>
    <xdr:to>
      <xdr:col>0</xdr:col>
      <xdr:colOff>3843805</xdr:colOff>
      <xdr:row>611</xdr:row>
      <xdr:rowOff>158999</xdr:rowOff>
    </xdr:to>
    <xdr:pic>
      <xdr:nvPicPr>
        <xdr:cNvPr id="70" name="Picture 168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00400" y="155009849"/>
          <a:ext cx="643405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2952750</xdr:colOff>
      <xdr:row>615</xdr:row>
      <xdr:rowOff>19049</xdr:rowOff>
    </xdr:from>
    <xdr:to>
      <xdr:col>0</xdr:col>
      <xdr:colOff>4254875</xdr:colOff>
      <xdr:row>617</xdr:row>
      <xdr:rowOff>234224</xdr:rowOff>
    </xdr:to>
    <xdr:pic>
      <xdr:nvPicPr>
        <xdr:cNvPr id="71" name="Picture 168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52750" y="156152849"/>
          <a:ext cx="1302125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2857499</xdr:colOff>
      <xdr:row>630</xdr:row>
      <xdr:rowOff>114300</xdr:rowOff>
    </xdr:from>
    <xdr:to>
      <xdr:col>0</xdr:col>
      <xdr:colOff>3912749</xdr:colOff>
      <xdr:row>633</xdr:row>
      <xdr:rowOff>127350</xdr:rowOff>
    </xdr:to>
    <xdr:pic>
      <xdr:nvPicPr>
        <xdr:cNvPr id="72" name="Picture 177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499" y="168402000"/>
          <a:ext cx="1055250" cy="75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2876545</xdr:colOff>
      <xdr:row>635</xdr:row>
      <xdr:rowOff>76200</xdr:rowOff>
    </xdr:from>
    <xdr:to>
      <xdr:col>0</xdr:col>
      <xdr:colOff>4322972</xdr:colOff>
      <xdr:row>638</xdr:row>
      <xdr:rowOff>233250</xdr:rowOff>
    </xdr:to>
    <xdr:pic>
      <xdr:nvPicPr>
        <xdr:cNvPr id="73" name="Picture 3" descr="C:\Documents and Settings\Administrator\Application Data\Tencent\Users\858502729\QQ\WinTemp\RichOle\J)X_W~R9BHI0)%UGQS9TWX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76545" y="169602150"/>
          <a:ext cx="1446427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2857499</xdr:colOff>
      <xdr:row>640</xdr:row>
      <xdr:rowOff>228600</xdr:rowOff>
    </xdr:from>
    <xdr:to>
      <xdr:col>0</xdr:col>
      <xdr:colOff>3978094</xdr:colOff>
      <xdr:row>643</xdr:row>
      <xdr:rowOff>169649</xdr:rowOff>
    </xdr:to>
    <xdr:pic>
      <xdr:nvPicPr>
        <xdr:cNvPr id="74" name="Picture 50" descr="HVFF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499" y="180213000"/>
          <a:ext cx="1120595" cy="683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3314700</xdr:colOff>
      <xdr:row>652</xdr:row>
      <xdr:rowOff>57149</xdr:rowOff>
    </xdr:from>
    <xdr:to>
      <xdr:col>0</xdr:col>
      <xdr:colOff>4139425</xdr:colOff>
      <xdr:row>655</xdr:row>
      <xdr:rowOff>34199</xdr:rowOff>
    </xdr:to>
    <xdr:pic>
      <xdr:nvPicPr>
        <xdr:cNvPr id="75" name="Picture 168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314700" y="164877749"/>
          <a:ext cx="824725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2571750</xdr:colOff>
      <xdr:row>622</xdr:row>
      <xdr:rowOff>19049</xdr:rowOff>
    </xdr:from>
    <xdr:to>
      <xdr:col>0</xdr:col>
      <xdr:colOff>4148175</xdr:colOff>
      <xdr:row>625</xdr:row>
      <xdr:rowOff>212099</xdr:rowOff>
    </xdr:to>
    <xdr:pic>
      <xdr:nvPicPr>
        <xdr:cNvPr id="76" name="Рисунок 88" descr="PG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0" y="157772099"/>
          <a:ext cx="1576425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2476500</xdr:colOff>
      <xdr:row>408</xdr:row>
      <xdr:rowOff>114300</xdr:rowOff>
    </xdr:from>
    <xdr:to>
      <xdr:col>9</xdr:col>
      <xdr:colOff>3525896</xdr:colOff>
      <xdr:row>411</xdr:row>
      <xdr:rowOff>238125</xdr:rowOff>
    </xdr:to>
    <xdr:pic>
      <xdr:nvPicPr>
        <xdr:cNvPr id="80" name="Picture 265" descr="type%20d-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620250" y="112490250"/>
          <a:ext cx="104939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2609850</xdr:colOff>
      <xdr:row>418</xdr:row>
      <xdr:rowOff>171450</xdr:rowOff>
    </xdr:from>
    <xdr:to>
      <xdr:col>9</xdr:col>
      <xdr:colOff>3343275</xdr:colOff>
      <xdr:row>424</xdr:row>
      <xdr:rowOff>161925</xdr:rowOff>
    </xdr:to>
    <xdr:pic>
      <xdr:nvPicPr>
        <xdr:cNvPr id="81" name="Picture 266" descr="type%20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753600" y="115214400"/>
          <a:ext cx="7334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2647950</xdr:colOff>
      <xdr:row>431</xdr:row>
      <xdr:rowOff>76200</xdr:rowOff>
    </xdr:from>
    <xdr:to>
      <xdr:col>9</xdr:col>
      <xdr:colOff>3486150</xdr:colOff>
      <xdr:row>435</xdr:row>
      <xdr:rowOff>0</xdr:rowOff>
    </xdr:to>
    <xdr:pic>
      <xdr:nvPicPr>
        <xdr:cNvPr id="82" name="Picture 267" descr="type%20f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791700" y="118586250"/>
          <a:ext cx="8382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2628900</xdr:colOff>
      <xdr:row>440</xdr:row>
      <xdr:rowOff>190500</xdr:rowOff>
    </xdr:from>
    <xdr:to>
      <xdr:col>9</xdr:col>
      <xdr:colOff>3668781</xdr:colOff>
      <xdr:row>444</xdr:row>
      <xdr:rowOff>152400</xdr:rowOff>
    </xdr:to>
    <xdr:pic>
      <xdr:nvPicPr>
        <xdr:cNvPr id="83" name="Picture 268" descr="tppe%20dp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772650" y="121100850"/>
          <a:ext cx="1039881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3143250</xdr:colOff>
      <xdr:row>448</xdr:row>
      <xdr:rowOff>76200</xdr:rowOff>
    </xdr:from>
    <xdr:to>
      <xdr:col>9</xdr:col>
      <xdr:colOff>3943350</xdr:colOff>
      <xdr:row>452</xdr:row>
      <xdr:rowOff>219075</xdr:rowOff>
    </xdr:to>
    <xdr:pic>
      <xdr:nvPicPr>
        <xdr:cNvPr id="84" name="Picture 189" descr="2007471622045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287000" y="123120150"/>
          <a:ext cx="800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3638550</xdr:colOff>
      <xdr:row>454</xdr:row>
      <xdr:rowOff>19050</xdr:rowOff>
    </xdr:from>
    <xdr:to>
      <xdr:col>9</xdr:col>
      <xdr:colOff>4514850</xdr:colOff>
      <xdr:row>457</xdr:row>
      <xdr:rowOff>171450</xdr:rowOff>
    </xdr:to>
    <xdr:pic>
      <xdr:nvPicPr>
        <xdr:cNvPr id="87" name="Picture 190" descr="1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782300" y="122529600"/>
          <a:ext cx="8763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3181350</xdr:colOff>
      <xdr:row>491</xdr:row>
      <xdr:rowOff>152400</xdr:rowOff>
    </xdr:from>
    <xdr:to>
      <xdr:col>9</xdr:col>
      <xdr:colOff>4419600</xdr:colOff>
      <xdr:row>495</xdr:row>
      <xdr:rowOff>228600</xdr:rowOff>
    </xdr:to>
    <xdr:pic>
      <xdr:nvPicPr>
        <xdr:cNvPr id="93" name="Picture 160" descr="trubnii_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325100" y="132264150"/>
          <a:ext cx="12382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3295650</xdr:colOff>
      <xdr:row>499</xdr:row>
      <xdr:rowOff>228600</xdr:rowOff>
    </xdr:from>
    <xdr:to>
      <xdr:col>9</xdr:col>
      <xdr:colOff>4705350</xdr:colOff>
      <xdr:row>502</xdr:row>
      <xdr:rowOff>228600</xdr:rowOff>
    </xdr:to>
    <xdr:pic>
      <xdr:nvPicPr>
        <xdr:cNvPr id="94" name="Picture 115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39400" y="143065500"/>
          <a:ext cx="140970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3352800</xdr:colOff>
      <xdr:row>511</xdr:row>
      <xdr:rowOff>76200</xdr:rowOff>
    </xdr:from>
    <xdr:to>
      <xdr:col>9</xdr:col>
      <xdr:colOff>4610100</xdr:colOff>
      <xdr:row>515</xdr:row>
      <xdr:rowOff>200025</xdr:rowOff>
    </xdr:to>
    <xdr:pic>
      <xdr:nvPicPr>
        <xdr:cNvPr id="95" name="Рисунок 79" descr="DSCN7409_s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496550" y="146208750"/>
          <a:ext cx="12573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2895600</xdr:colOff>
      <xdr:row>524</xdr:row>
      <xdr:rowOff>161925</xdr:rowOff>
    </xdr:from>
    <xdr:to>
      <xdr:col>9</xdr:col>
      <xdr:colOff>4581525</xdr:colOff>
      <xdr:row>529</xdr:row>
      <xdr:rowOff>47625</xdr:rowOff>
    </xdr:to>
    <xdr:pic>
      <xdr:nvPicPr>
        <xdr:cNvPr id="96" name="Рисунок 78" descr="DSCN7210_s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039350" y="141131925"/>
          <a:ext cx="16859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2628900</xdr:colOff>
      <xdr:row>544</xdr:row>
      <xdr:rowOff>76200</xdr:rowOff>
    </xdr:from>
    <xdr:to>
      <xdr:col>9</xdr:col>
      <xdr:colOff>3752850</xdr:colOff>
      <xdr:row>546</xdr:row>
      <xdr:rowOff>152400</xdr:rowOff>
    </xdr:to>
    <xdr:pic>
      <xdr:nvPicPr>
        <xdr:cNvPr id="77" name="Picture 134" descr="s_products_7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772650" y="54806850"/>
          <a:ext cx="112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2990850</xdr:colOff>
      <xdr:row>558</xdr:row>
      <xdr:rowOff>19050</xdr:rowOff>
    </xdr:from>
    <xdr:to>
      <xdr:col>9</xdr:col>
      <xdr:colOff>3952875</xdr:colOff>
      <xdr:row>560</xdr:row>
      <xdr:rowOff>19050</xdr:rowOff>
    </xdr:to>
    <xdr:pic>
      <xdr:nvPicPr>
        <xdr:cNvPr id="91" name="Picture 135" descr="s_products_7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134600" y="152990550"/>
          <a:ext cx="9620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3334481</xdr:colOff>
      <xdr:row>602</xdr:row>
      <xdr:rowOff>95249</xdr:rowOff>
    </xdr:from>
    <xdr:to>
      <xdr:col>9</xdr:col>
      <xdr:colOff>3912884</xdr:colOff>
      <xdr:row>604</xdr:row>
      <xdr:rowOff>156898</xdr:rowOff>
    </xdr:to>
    <xdr:pic>
      <xdr:nvPicPr>
        <xdr:cNvPr id="97" name="Рисунок 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78231" y="160953449"/>
          <a:ext cx="578403" cy="556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3276600</xdr:colOff>
      <xdr:row>606</xdr:row>
      <xdr:rowOff>190500</xdr:rowOff>
    </xdr:from>
    <xdr:to>
      <xdr:col>9</xdr:col>
      <xdr:colOff>4210050</xdr:colOff>
      <xdr:row>609</xdr:row>
      <xdr:rowOff>9525</xdr:rowOff>
    </xdr:to>
    <xdr:pic>
      <xdr:nvPicPr>
        <xdr:cNvPr id="102" name="Рисунок 82" descr="Безымянный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20350" y="163029900"/>
          <a:ext cx="933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3752850</xdr:colOff>
      <xdr:row>614</xdr:row>
      <xdr:rowOff>133350</xdr:rowOff>
    </xdr:from>
    <xdr:to>
      <xdr:col>9</xdr:col>
      <xdr:colOff>4419600</xdr:colOff>
      <xdr:row>616</xdr:row>
      <xdr:rowOff>219075</xdr:rowOff>
    </xdr:to>
    <xdr:pic>
      <xdr:nvPicPr>
        <xdr:cNvPr id="104" name="Picture 13" descr="PCF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896600" y="163715700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2952753</xdr:colOff>
      <xdr:row>633</xdr:row>
      <xdr:rowOff>171450</xdr:rowOff>
    </xdr:from>
    <xdr:to>
      <xdr:col>9</xdr:col>
      <xdr:colOff>4314372</xdr:colOff>
      <xdr:row>638</xdr:row>
      <xdr:rowOff>171450</xdr:rowOff>
    </xdr:to>
    <xdr:pic>
      <xdr:nvPicPr>
        <xdr:cNvPr id="105" name="Рисунок 3" descr="200911301047022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096503" y="167716200"/>
          <a:ext cx="1361619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2476500</xdr:colOff>
      <xdr:row>639</xdr:row>
      <xdr:rowOff>171450</xdr:rowOff>
    </xdr:from>
    <xdr:to>
      <xdr:col>9</xdr:col>
      <xdr:colOff>3857625</xdr:colOff>
      <xdr:row>642</xdr:row>
      <xdr:rowOff>133350</xdr:rowOff>
    </xdr:to>
    <xdr:pic>
      <xdr:nvPicPr>
        <xdr:cNvPr id="106" name="Picture 116" descr="05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620250" y="169202100"/>
          <a:ext cx="1381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3409950</xdr:colOff>
      <xdr:row>571</xdr:row>
      <xdr:rowOff>0</xdr:rowOff>
    </xdr:from>
    <xdr:to>
      <xdr:col>9</xdr:col>
      <xdr:colOff>4276725</xdr:colOff>
      <xdr:row>573</xdr:row>
      <xdr:rowOff>95250</xdr:rowOff>
    </xdr:to>
    <xdr:pic>
      <xdr:nvPicPr>
        <xdr:cNvPr id="107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553700" y="152228550"/>
          <a:ext cx="866775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2876550</xdr:colOff>
      <xdr:row>575</xdr:row>
      <xdr:rowOff>95250</xdr:rowOff>
    </xdr:from>
    <xdr:to>
      <xdr:col>0</xdr:col>
      <xdr:colOff>4343400</xdr:colOff>
      <xdr:row>580</xdr:row>
      <xdr:rowOff>9525</xdr:rowOff>
    </xdr:to>
    <xdr:pic>
      <xdr:nvPicPr>
        <xdr:cNvPr id="110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020300" y="95897700"/>
          <a:ext cx="1466850" cy="1247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3124200</xdr:colOff>
      <xdr:row>389</xdr:row>
      <xdr:rowOff>190500</xdr:rowOff>
    </xdr:from>
    <xdr:to>
      <xdr:col>0</xdr:col>
      <xdr:colOff>4476750</xdr:colOff>
      <xdr:row>392</xdr:row>
      <xdr:rowOff>123825</xdr:rowOff>
    </xdr:to>
    <xdr:pic>
      <xdr:nvPicPr>
        <xdr:cNvPr id="113" name="Рисунок 80" descr="DSCN7183_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267950" y="103993950"/>
          <a:ext cx="1352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2828925</xdr:colOff>
      <xdr:row>389</xdr:row>
      <xdr:rowOff>38100</xdr:rowOff>
    </xdr:from>
    <xdr:to>
      <xdr:col>9</xdr:col>
      <xdr:colOff>3952875</xdr:colOff>
      <xdr:row>394</xdr:row>
      <xdr:rowOff>76200</xdr:rowOff>
    </xdr:to>
    <xdr:pic>
      <xdr:nvPicPr>
        <xdr:cNvPr id="78" name="Picture 155" descr="splinker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972675" y="156972000"/>
          <a:ext cx="11239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3009900</xdr:colOff>
      <xdr:row>580</xdr:row>
      <xdr:rowOff>114895</xdr:rowOff>
    </xdr:from>
    <xdr:to>
      <xdr:col>9</xdr:col>
      <xdr:colOff>4019550</xdr:colOff>
      <xdr:row>583</xdr:row>
      <xdr:rowOff>220266</xdr:rowOff>
    </xdr:to>
    <xdr:pic>
      <xdr:nvPicPr>
        <xdr:cNvPr id="79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153650" y="155524795"/>
          <a:ext cx="1009650" cy="84832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2838450</xdr:colOff>
      <xdr:row>586</xdr:row>
      <xdr:rowOff>152400</xdr:rowOff>
    </xdr:from>
    <xdr:to>
      <xdr:col>9</xdr:col>
      <xdr:colOff>3749951</xdr:colOff>
      <xdr:row>590</xdr:row>
      <xdr:rowOff>83911</xdr:rowOff>
    </xdr:to>
    <xdr:pic>
      <xdr:nvPicPr>
        <xdr:cNvPr id="85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982200" y="157048200"/>
          <a:ext cx="911501" cy="92211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2762250</xdr:colOff>
      <xdr:row>358</xdr:row>
      <xdr:rowOff>171450</xdr:rowOff>
    </xdr:from>
    <xdr:to>
      <xdr:col>9</xdr:col>
      <xdr:colOff>4191000</xdr:colOff>
      <xdr:row>362</xdr:row>
      <xdr:rowOff>171450</xdr:rowOff>
    </xdr:to>
    <xdr:pic>
      <xdr:nvPicPr>
        <xdr:cNvPr id="86" name="Picture 6" descr="http://kabel-c.ru/components/com_virtuemart/shop_image/product/resized/_________________4c344b82dd41e_150x150.jpg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906000" y="96507300"/>
          <a:ext cx="1428750" cy="10668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3333746</xdr:colOff>
      <xdr:row>378</xdr:row>
      <xdr:rowOff>19049</xdr:rowOff>
    </xdr:from>
    <xdr:to>
      <xdr:col>9</xdr:col>
      <xdr:colOff>4341746</xdr:colOff>
      <xdr:row>381</xdr:row>
      <xdr:rowOff>170507</xdr:rowOff>
    </xdr:to>
    <xdr:pic>
      <xdr:nvPicPr>
        <xdr:cNvPr id="88" name="Picture 1" descr="Кабельные хомуты (стяжки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77496" y="101688899"/>
          <a:ext cx="1008000" cy="9515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3162300</xdr:colOff>
      <xdr:row>368</xdr:row>
      <xdr:rowOff>19050</xdr:rowOff>
    </xdr:from>
    <xdr:to>
      <xdr:col>9</xdr:col>
      <xdr:colOff>4133850</xdr:colOff>
      <xdr:row>371</xdr:row>
      <xdr:rowOff>77802</xdr:rowOff>
    </xdr:to>
    <xdr:pic>
      <xdr:nvPicPr>
        <xdr:cNvPr id="89" name="Picture 2" descr="Кабельные хомуты (стяжки)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306050" y="99021900"/>
          <a:ext cx="971550" cy="85885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3600450</xdr:colOff>
      <xdr:row>373</xdr:row>
      <xdr:rowOff>-1</xdr:rowOff>
    </xdr:from>
    <xdr:to>
      <xdr:col>9</xdr:col>
      <xdr:colOff>4564735</xdr:colOff>
      <xdr:row>375</xdr:row>
      <xdr:rowOff>186599</xdr:rowOff>
    </xdr:to>
    <xdr:pic>
      <xdr:nvPicPr>
        <xdr:cNvPr id="98" name="Picture 8" descr="http://kabel-c.ru/components/com_virtuemart/shop_image/product/resized/_________________4c1b57fbc0c2f_150x150.jpg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744200" y="100336349"/>
          <a:ext cx="964285" cy="7200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3352800</xdr:colOff>
      <xdr:row>310</xdr:row>
      <xdr:rowOff>171450</xdr:rowOff>
    </xdr:from>
    <xdr:to>
      <xdr:col>9</xdr:col>
      <xdr:colOff>4371975</xdr:colOff>
      <xdr:row>315</xdr:row>
      <xdr:rowOff>66675</xdr:rowOff>
    </xdr:to>
    <xdr:pic>
      <xdr:nvPicPr>
        <xdr:cNvPr id="90" name="Picture 177" descr="spiral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96550" y="83705700"/>
          <a:ext cx="10191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3219450</xdr:colOff>
      <xdr:row>532</xdr:row>
      <xdr:rowOff>19049</xdr:rowOff>
    </xdr:from>
    <xdr:to>
      <xdr:col>9</xdr:col>
      <xdr:colOff>4011450</xdr:colOff>
      <xdr:row>534</xdr:row>
      <xdr:rowOff>97649</xdr:rowOff>
    </xdr:to>
    <xdr:pic>
      <xdr:nvPicPr>
        <xdr:cNvPr id="92" name="Рисунок 91" descr="http://www.homut.ru/image/metizy_krepej_2.png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363200" y="143122649"/>
          <a:ext cx="79200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3409950</xdr:colOff>
      <xdr:row>536</xdr:row>
      <xdr:rowOff>38100</xdr:rowOff>
    </xdr:from>
    <xdr:to>
      <xdr:col>9</xdr:col>
      <xdr:colOff>4165950</xdr:colOff>
      <xdr:row>538</xdr:row>
      <xdr:rowOff>20879</xdr:rowOff>
    </xdr:to>
    <xdr:pic>
      <xdr:nvPicPr>
        <xdr:cNvPr id="99" name="Рисунок 98" descr="http://www.homut.ru/image/metizy_krepej_5.png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553700" y="144208500"/>
          <a:ext cx="756000" cy="554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3348465</xdr:colOff>
      <xdr:row>303</xdr:row>
      <xdr:rowOff>235879</xdr:rowOff>
    </xdr:from>
    <xdr:to>
      <xdr:col>2</xdr:col>
      <xdr:colOff>61625</xdr:colOff>
      <xdr:row>304</xdr:row>
      <xdr:rowOff>157780</xdr:rowOff>
    </xdr:to>
    <xdr:pic>
      <xdr:nvPicPr>
        <xdr:cNvPr id="100" name="Picture 171" descr="otvertka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1564339">
          <a:off x="10492215" y="24753229"/>
          <a:ext cx="1437560" cy="18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3162300</xdr:colOff>
      <xdr:row>645</xdr:row>
      <xdr:rowOff>114300</xdr:rowOff>
    </xdr:from>
    <xdr:to>
      <xdr:col>9</xdr:col>
      <xdr:colOff>4457700</xdr:colOff>
      <xdr:row>649</xdr:row>
      <xdr:rowOff>152400</xdr:rowOff>
    </xdr:to>
    <xdr:pic>
      <xdr:nvPicPr>
        <xdr:cNvPr id="101" name="Рисунок 100" descr="SU"/>
        <xdr:cNvPicPr/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306050" y="170630850"/>
          <a:ext cx="1295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3638550</xdr:colOff>
      <xdr:row>623</xdr:row>
      <xdr:rowOff>190501</xdr:rowOff>
    </xdr:from>
    <xdr:to>
      <xdr:col>9</xdr:col>
      <xdr:colOff>4562475</xdr:colOff>
      <xdr:row>626</xdr:row>
      <xdr:rowOff>85726</xdr:rowOff>
    </xdr:to>
    <xdr:pic>
      <xdr:nvPicPr>
        <xdr:cNvPr id="108" name="Рисунок 107" descr="PC1"/>
        <xdr:cNvPicPr/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 rot="197894">
          <a:off x="10782300" y="166249351"/>
          <a:ext cx="923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2324100</xdr:colOff>
      <xdr:row>671</xdr:row>
      <xdr:rowOff>95250</xdr:rowOff>
    </xdr:from>
    <xdr:to>
      <xdr:col>9</xdr:col>
      <xdr:colOff>3438525</xdr:colOff>
      <xdr:row>675</xdr:row>
      <xdr:rowOff>19050</xdr:rowOff>
    </xdr:to>
    <xdr:pic>
      <xdr:nvPicPr>
        <xdr:cNvPr id="109" name="Рисунок 108" descr="PGJ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467850" y="176060100"/>
          <a:ext cx="11144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3695700</xdr:colOff>
      <xdr:row>658</xdr:row>
      <xdr:rowOff>133350</xdr:rowOff>
    </xdr:from>
    <xdr:to>
      <xdr:col>0</xdr:col>
      <xdr:colOff>4572000</xdr:colOff>
      <xdr:row>661</xdr:row>
      <xdr:rowOff>123825</xdr:rowOff>
    </xdr:to>
    <xdr:pic>
      <xdr:nvPicPr>
        <xdr:cNvPr id="111" name="Рисунок 110" descr="PLF"/>
        <xdr:cNvPicPr/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695700" y="175355250"/>
          <a:ext cx="876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3771900</xdr:colOff>
      <xdr:row>671</xdr:row>
      <xdr:rowOff>95250</xdr:rowOff>
    </xdr:from>
    <xdr:to>
      <xdr:col>9</xdr:col>
      <xdr:colOff>4629150</xdr:colOff>
      <xdr:row>674</xdr:row>
      <xdr:rowOff>228600</xdr:rowOff>
    </xdr:to>
    <xdr:pic>
      <xdr:nvPicPr>
        <xdr:cNvPr id="112" name="Рисунок 111" descr="10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15650" y="176060100"/>
          <a:ext cx="857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2476500</xdr:colOff>
      <xdr:row>665</xdr:row>
      <xdr:rowOff>38100</xdr:rowOff>
    </xdr:from>
    <xdr:to>
      <xdr:col>0</xdr:col>
      <xdr:colOff>4343400</xdr:colOff>
      <xdr:row>669</xdr:row>
      <xdr:rowOff>19050</xdr:rowOff>
    </xdr:to>
    <xdr:pic>
      <xdr:nvPicPr>
        <xdr:cNvPr id="114" name="Рисунок 113" descr="PLJ1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476500" y="176745900"/>
          <a:ext cx="18669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3848100</xdr:colOff>
      <xdr:row>458</xdr:row>
      <xdr:rowOff>19050</xdr:rowOff>
    </xdr:from>
    <xdr:to>
      <xdr:col>11</xdr:col>
      <xdr:colOff>19050</xdr:colOff>
      <xdr:row>461</xdr:row>
      <xdr:rowOff>95250</xdr:rowOff>
    </xdr:to>
    <xdr:pic>
      <xdr:nvPicPr>
        <xdr:cNvPr id="6305" name="Picture 4257" descr="                 Вставная часть со штуцером PERROT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0991850" y="123596400"/>
          <a:ext cx="895350" cy="8763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2895600</xdr:colOff>
      <xdr:row>458</xdr:row>
      <xdr:rowOff>57150</xdr:rowOff>
    </xdr:from>
    <xdr:to>
      <xdr:col>9</xdr:col>
      <xdr:colOff>3981450</xdr:colOff>
      <xdr:row>462</xdr:row>
      <xdr:rowOff>57150</xdr:rowOff>
    </xdr:to>
    <xdr:pic>
      <xdr:nvPicPr>
        <xdr:cNvPr id="6306" name="Picture 4258" descr="                 Приемная часть со штуцером PERROT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0039350" y="123634500"/>
          <a:ext cx="1085850" cy="10668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2762250</xdr:colOff>
      <xdr:row>596</xdr:row>
      <xdr:rowOff>38100</xdr:rowOff>
    </xdr:from>
    <xdr:to>
      <xdr:col>9</xdr:col>
      <xdr:colOff>4125492</xdr:colOff>
      <xdr:row>599</xdr:row>
      <xdr:rowOff>121103</xdr:rowOff>
    </xdr:to>
    <xdr:pic>
      <xdr:nvPicPr>
        <xdr:cNvPr id="103" name="Рисунок 46" descr="Безымянный.pn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906000" y="159410400"/>
          <a:ext cx="1363242" cy="825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3790950</xdr:colOff>
      <xdr:row>653</xdr:row>
      <xdr:rowOff>95250</xdr:rowOff>
    </xdr:from>
    <xdr:to>
      <xdr:col>11</xdr:col>
      <xdr:colOff>114300</xdr:colOff>
      <xdr:row>658</xdr:row>
      <xdr:rowOff>133350</xdr:rowOff>
    </xdr:to>
    <xdr:pic>
      <xdr:nvPicPr>
        <xdr:cNvPr id="116" name="Picture 18" descr="SC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934700" y="172593000"/>
          <a:ext cx="10477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3295650</xdr:colOff>
      <xdr:row>674</xdr:row>
      <xdr:rowOff>38100</xdr:rowOff>
    </xdr:from>
    <xdr:to>
      <xdr:col>0</xdr:col>
      <xdr:colOff>4514850</xdr:colOff>
      <xdr:row>678</xdr:row>
      <xdr:rowOff>133350</xdr:rowOff>
    </xdr:to>
    <xdr:pic>
      <xdr:nvPicPr>
        <xdr:cNvPr id="115" name="Picture 168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295650" y="178974750"/>
          <a:ext cx="1219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3086100</xdr:colOff>
      <xdr:row>681</xdr:row>
      <xdr:rowOff>152400</xdr:rowOff>
    </xdr:from>
    <xdr:to>
      <xdr:col>0</xdr:col>
      <xdr:colOff>4362450</xdr:colOff>
      <xdr:row>685</xdr:row>
      <xdr:rowOff>114300</xdr:rowOff>
    </xdr:to>
    <xdr:pic>
      <xdr:nvPicPr>
        <xdr:cNvPr id="117" name="Picture 168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086100" y="180822600"/>
          <a:ext cx="12763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2476500</xdr:colOff>
      <xdr:row>688</xdr:row>
      <xdr:rowOff>95250</xdr:rowOff>
    </xdr:from>
    <xdr:to>
      <xdr:col>0</xdr:col>
      <xdr:colOff>3657600</xdr:colOff>
      <xdr:row>691</xdr:row>
      <xdr:rowOff>171450</xdr:rowOff>
    </xdr:to>
    <xdr:pic>
      <xdr:nvPicPr>
        <xdr:cNvPr id="118" name="Picture 17" descr="2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476500" y="182499000"/>
          <a:ext cx="1181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2609850</xdr:colOff>
      <xdr:row>692</xdr:row>
      <xdr:rowOff>228600</xdr:rowOff>
    </xdr:from>
    <xdr:to>
      <xdr:col>0</xdr:col>
      <xdr:colOff>3676650</xdr:colOff>
      <xdr:row>696</xdr:row>
      <xdr:rowOff>133350</xdr:rowOff>
    </xdr:to>
    <xdr:pic>
      <xdr:nvPicPr>
        <xdr:cNvPr id="119" name="Рисунок 56" descr="IMG_20130129_101702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609850" y="183622950"/>
          <a:ext cx="1066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3124200</xdr:colOff>
      <xdr:row>471</xdr:row>
      <xdr:rowOff>38100</xdr:rowOff>
    </xdr:from>
    <xdr:to>
      <xdr:col>0</xdr:col>
      <xdr:colOff>4552950</xdr:colOff>
      <xdr:row>477</xdr:row>
      <xdr:rowOff>76200</xdr:rowOff>
    </xdr:to>
    <xdr:pic>
      <xdr:nvPicPr>
        <xdr:cNvPr id="2" name="Picture 4257" descr="http://www.homut.ru/image/katalog/rem-hom1.jpg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3124200" y="127082550"/>
          <a:ext cx="1428750" cy="16383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3390900</xdr:colOff>
      <xdr:row>662</xdr:row>
      <xdr:rowOff>114300</xdr:rowOff>
    </xdr:from>
    <xdr:to>
      <xdr:col>9</xdr:col>
      <xdr:colOff>4457700</xdr:colOff>
      <xdr:row>666</xdr:row>
      <xdr:rowOff>0</xdr:rowOff>
    </xdr:to>
    <xdr:pic>
      <xdr:nvPicPr>
        <xdr:cNvPr id="120" name="Picture 20" descr="PL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534650" y="174593250"/>
          <a:ext cx="1066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3848100</xdr:colOff>
      <xdr:row>464</xdr:row>
      <xdr:rowOff>95250</xdr:rowOff>
    </xdr:from>
    <xdr:to>
      <xdr:col>9</xdr:col>
      <xdr:colOff>4629150</xdr:colOff>
      <xdr:row>470</xdr:row>
      <xdr:rowOff>152400</xdr:rowOff>
    </xdr:to>
    <xdr:pic>
      <xdr:nvPicPr>
        <xdr:cNvPr id="17" name="Picture 4258" descr="Болты-скоба DIN 3570-А. Метизы. Крепеж. 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0991850" y="125272800"/>
          <a:ext cx="781050" cy="16573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2590800</xdr:colOff>
      <xdr:row>679</xdr:row>
      <xdr:rowOff>95250</xdr:rowOff>
    </xdr:from>
    <xdr:to>
      <xdr:col>9</xdr:col>
      <xdr:colOff>3733800</xdr:colOff>
      <xdr:row>681</xdr:row>
      <xdr:rowOff>190500</xdr:rowOff>
    </xdr:to>
    <xdr:pic>
      <xdr:nvPicPr>
        <xdr:cNvPr id="121" name="Picture 177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734550" y="178784250"/>
          <a:ext cx="1143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2705100</xdr:colOff>
      <xdr:row>687</xdr:row>
      <xdr:rowOff>0</xdr:rowOff>
    </xdr:from>
    <xdr:to>
      <xdr:col>9</xdr:col>
      <xdr:colOff>3400425</xdr:colOff>
      <xdr:row>689</xdr:row>
      <xdr:rowOff>171450</xdr:rowOff>
    </xdr:to>
    <xdr:pic>
      <xdr:nvPicPr>
        <xdr:cNvPr id="122" name="Рисунок 51" descr="IMG_20130205_115057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848850" y="180670200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3581400</xdr:colOff>
      <xdr:row>684</xdr:row>
      <xdr:rowOff>38100</xdr:rowOff>
    </xdr:from>
    <xdr:to>
      <xdr:col>9</xdr:col>
      <xdr:colOff>4534289</xdr:colOff>
      <xdr:row>687</xdr:row>
      <xdr:rowOff>0</xdr:rowOff>
    </xdr:to>
    <xdr:pic>
      <xdr:nvPicPr>
        <xdr:cNvPr id="123" name="Рисунок 52" descr="IMG_20130205_115126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725150" y="179965350"/>
          <a:ext cx="95288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2819400</xdr:colOff>
      <xdr:row>693</xdr:row>
      <xdr:rowOff>19050</xdr:rowOff>
    </xdr:from>
    <xdr:to>
      <xdr:col>9</xdr:col>
      <xdr:colOff>4354092</xdr:colOff>
      <xdr:row>697</xdr:row>
      <xdr:rowOff>182335</xdr:rowOff>
    </xdr:to>
    <xdr:pic>
      <xdr:nvPicPr>
        <xdr:cNvPr id="124" name="Picture 15" descr="IPUT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963150" y="182175150"/>
          <a:ext cx="1534692" cy="1153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2647950</xdr:colOff>
      <xdr:row>700</xdr:row>
      <xdr:rowOff>38099</xdr:rowOff>
    </xdr:from>
    <xdr:to>
      <xdr:col>0</xdr:col>
      <xdr:colOff>4324350</xdr:colOff>
      <xdr:row>706</xdr:row>
      <xdr:rowOff>152400</xdr:rowOff>
    </xdr:to>
    <xdr:pic>
      <xdr:nvPicPr>
        <xdr:cNvPr id="125" name="Picture 1" descr="IPCT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647950" y="185661299"/>
          <a:ext cx="1676400" cy="1600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2686050</xdr:colOff>
      <xdr:row>702</xdr:row>
      <xdr:rowOff>152400</xdr:rowOff>
    </xdr:from>
    <xdr:to>
      <xdr:col>9</xdr:col>
      <xdr:colOff>4438650</xdr:colOff>
      <xdr:row>708</xdr:row>
      <xdr:rowOff>227240</xdr:rowOff>
    </xdr:to>
    <xdr:pic>
      <xdr:nvPicPr>
        <xdr:cNvPr id="126" name="Picture 2" descr="IPLT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829800" y="184537350"/>
          <a:ext cx="1752600" cy="1560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2933700</xdr:colOff>
      <xdr:row>171</xdr:row>
      <xdr:rowOff>66675</xdr:rowOff>
    </xdr:from>
    <xdr:to>
      <xdr:col>9</xdr:col>
      <xdr:colOff>4400550</xdr:colOff>
      <xdr:row>175</xdr:row>
      <xdr:rowOff>247650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01350" y="45539025"/>
          <a:ext cx="1466850" cy="1247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3114675</xdr:colOff>
      <xdr:row>397</xdr:row>
      <xdr:rowOff>257175</xdr:rowOff>
    </xdr:from>
    <xdr:to>
      <xdr:col>9</xdr:col>
      <xdr:colOff>4305300</xdr:colOff>
      <xdr:row>400</xdr:row>
      <xdr:rowOff>104775</xdr:rowOff>
    </xdr:to>
    <xdr:pic>
      <xdr:nvPicPr>
        <xdr:cNvPr id="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82325" y="106003725"/>
          <a:ext cx="1190625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1885950</xdr:colOff>
      <xdr:row>442</xdr:row>
      <xdr:rowOff>28575</xdr:rowOff>
    </xdr:from>
    <xdr:to>
      <xdr:col>24</xdr:col>
      <xdr:colOff>266700</xdr:colOff>
      <xdr:row>446</xdr:row>
      <xdr:rowOff>209550</xdr:rowOff>
    </xdr:to>
    <xdr:pic>
      <xdr:nvPicPr>
        <xdr:cNvPr id="4" name="Picture 101" descr="plastik-se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545550" y="117776625"/>
          <a:ext cx="17049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3543301</xdr:colOff>
      <xdr:row>122</xdr:row>
      <xdr:rowOff>38100</xdr:rowOff>
    </xdr:from>
    <xdr:to>
      <xdr:col>9</xdr:col>
      <xdr:colOff>4229101</xdr:colOff>
      <xdr:row>123</xdr:row>
      <xdr:rowOff>260131</xdr:rowOff>
    </xdr:to>
    <xdr:pic>
      <xdr:nvPicPr>
        <xdr:cNvPr id="5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10951" y="32442150"/>
          <a:ext cx="685800" cy="4887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2771775</xdr:colOff>
      <xdr:row>187</xdr:row>
      <xdr:rowOff>190500</xdr:rowOff>
    </xdr:from>
    <xdr:to>
      <xdr:col>9</xdr:col>
      <xdr:colOff>4124325</xdr:colOff>
      <xdr:row>188</xdr:row>
      <xdr:rowOff>114300</xdr:rowOff>
    </xdr:to>
    <xdr:pic>
      <xdr:nvPicPr>
        <xdr:cNvPr id="6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2487456">
          <a:off x="10639425" y="49930050"/>
          <a:ext cx="1352550" cy="190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2628900</xdr:colOff>
      <xdr:row>195</xdr:row>
      <xdr:rowOff>47625</xdr:rowOff>
    </xdr:from>
    <xdr:to>
      <xdr:col>9</xdr:col>
      <xdr:colOff>3390900</xdr:colOff>
      <xdr:row>196</xdr:row>
      <xdr:rowOff>57150</xdr:rowOff>
    </xdr:to>
    <xdr:pic>
      <xdr:nvPicPr>
        <xdr:cNvPr id="7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96550" y="51920775"/>
          <a:ext cx="762000" cy="276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2886075</xdr:colOff>
      <xdr:row>458</xdr:row>
      <xdr:rowOff>57150</xdr:rowOff>
    </xdr:from>
    <xdr:to>
      <xdr:col>0</xdr:col>
      <xdr:colOff>3571875</xdr:colOff>
      <xdr:row>462</xdr:row>
      <xdr:rowOff>104775</xdr:rowOff>
    </xdr:to>
    <xdr:pic>
      <xdr:nvPicPr>
        <xdr:cNvPr id="8" name="Picture 131" descr="камлок-ремонтная-вставка-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33986">
          <a:off x="2886075" y="122072400"/>
          <a:ext cx="6858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3162300</xdr:colOff>
      <xdr:row>36</xdr:row>
      <xdr:rowOff>47625</xdr:rowOff>
    </xdr:from>
    <xdr:to>
      <xdr:col>0</xdr:col>
      <xdr:colOff>4648200</xdr:colOff>
      <xdr:row>39</xdr:row>
      <xdr:rowOff>180975</xdr:rowOff>
    </xdr:to>
    <xdr:pic>
      <xdr:nvPicPr>
        <xdr:cNvPr id="9" name="Picture 142" descr="norm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62300" y="10410825"/>
          <a:ext cx="1485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2809875</xdr:colOff>
      <xdr:row>11</xdr:row>
      <xdr:rowOff>123825</xdr:rowOff>
    </xdr:from>
    <xdr:to>
      <xdr:col>0</xdr:col>
      <xdr:colOff>4229100</xdr:colOff>
      <xdr:row>15</xdr:row>
      <xdr:rowOff>104775</xdr:rowOff>
    </xdr:to>
    <xdr:pic>
      <xdr:nvPicPr>
        <xdr:cNvPr id="10" name="Picture 145" descr="gos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09875" y="4295775"/>
          <a:ext cx="14192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3181350</xdr:colOff>
      <xdr:row>78</xdr:row>
      <xdr:rowOff>76200</xdr:rowOff>
    </xdr:from>
    <xdr:to>
      <xdr:col>9</xdr:col>
      <xdr:colOff>4600575</xdr:colOff>
      <xdr:row>83</xdr:row>
      <xdr:rowOff>180975</xdr:rowOff>
    </xdr:to>
    <xdr:pic>
      <xdr:nvPicPr>
        <xdr:cNvPr id="11" name="Picture 151" descr="mega_w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49000" y="20840700"/>
          <a:ext cx="14192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2657475</xdr:colOff>
      <xdr:row>210</xdr:row>
      <xdr:rowOff>38100</xdr:rowOff>
    </xdr:from>
    <xdr:to>
      <xdr:col>9</xdr:col>
      <xdr:colOff>3543300</xdr:colOff>
      <xdr:row>214</xdr:row>
      <xdr:rowOff>0</xdr:rowOff>
    </xdr:to>
    <xdr:pic>
      <xdr:nvPicPr>
        <xdr:cNvPr id="12" name="Picture 152" descr="abakit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25125" y="55911750"/>
          <a:ext cx="885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2790825</xdr:colOff>
      <xdr:row>202</xdr:row>
      <xdr:rowOff>142875</xdr:rowOff>
    </xdr:from>
    <xdr:to>
      <xdr:col>9</xdr:col>
      <xdr:colOff>3971925</xdr:colOff>
      <xdr:row>205</xdr:row>
      <xdr:rowOff>180975</xdr:rowOff>
    </xdr:to>
    <xdr:pic>
      <xdr:nvPicPr>
        <xdr:cNvPr id="13" name="Picture 154" descr="montajk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658475" y="53882925"/>
          <a:ext cx="1181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2828925</xdr:colOff>
      <xdr:row>217</xdr:row>
      <xdr:rowOff>38100</xdr:rowOff>
    </xdr:from>
    <xdr:to>
      <xdr:col>0</xdr:col>
      <xdr:colOff>3952875</xdr:colOff>
      <xdr:row>221</xdr:row>
      <xdr:rowOff>209550</xdr:rowOff>
    </xdr:to>
    <xdr:pic>
      <xdr:nvPicPr>
        <xdr:cNvPr id="14" name="Picture 155" descr="splinker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28925" y="57778650"/>
          <a:ext cx="11239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3552825</xdr:colOff>
      <xdr:row>339</xdr:row>
      <xdr:rowOff>57150</xdr:rowOff>
    </xdr:from>
    <xdr:to>
      <xdr:col>9</xdr:col>
      <xdr:colOff>4686300</xdr:colOff>
      <xdr:row>343</xdr:row>
      <xdr:rowOff>209550</xdr:rowOff>
    </xdr:to>
    <xdr:pic>
      <xdr:nvPicPr>
        <xdr:cNvPr id="15" name="Picture 156" descr="plastik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20475" y="90335100"/>
          <a:ext cx="11334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3796664</xdr:colOff>
      <xdr:row>359</xdr:row>
      <xdr:rowOff>180975</xdr:rowOff>
    </xdr:from>
    <xdr:to>
      <xdr:col>0</xdr:col>
      <xdr:colOff>4610099</xdr:colOff>
      <xdr:row>362</xdr:row>
      <xdr:rowOff>247650</xdr:rowOff>
    </xdr:to>
    <xdr:pic>
      <xdr:nvPicPr>
        <xdr:cNvPr id="16" name="Picture 157" descr="plastik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96664" y="95792925"/>
          <a:ext cx="81343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3295650</xdr:colOff>
      <xdr:row>156</xdr:row>
      <xdr:rowOff>85725</xdr:rowOff>
    </xdr:from>
    <xdr:to>
      <xdr:col>0</xdr:col>
      <xdr:colOff>4572000</xdr:colOff>
      <xdr:row>162</xdr:row>
      <xdr:rowOff>28575</xdr:rowOff>
    </xdr:to>
    <xdr:pic>
      <xdr:nvPicPr>
        <xdr:cNvPr id="17" name="Picture 158" descr="provolk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41557575"/>
          <a:ext cx="12763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3105150</xdr:colOff>
      <xdr:row>464</xdr:row>
      <xdr:rowOff>19050</xdr:rowOff>
    </xdr:from>
    <xdr:to>
      <xdr:col>0</xdr:col>
      <xdr:colOff>4038600</xdr:colOff>
      <xdr:row>468</xdr:row>
      <xdr:rowOff>219075</xdr:rowOff>
    </xdr:to>
    <xdr:pic>
      <xdr:nvPicPr>
        <xdr:cNvPr id="19" name="Picture 167" descr="kamlok_rezb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05150" y="123634500"/>
          <a:ext cx="9334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3086100</xdr:colOff>
      <xdr:row>104</xdr:row>
      <xdr:rowOff>219075</xdr:rowOff>
    </xdr:from>
    <xdr:to>
      <xdr:col>11</xdr:col>
      <xdr:colOff>552450</xdr:colOff>
      <xdr:row>105</xdr:row>
      <xdr:rowOff>238125</xdr:rowOff>
    </xdr:to>
    <xdr:pic>
      <xdr:nvPicPr>
        <xdr:cNvPr id="20" name="Picture 171" descr="otvertk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1564339">
          <a:off x="10953750" y="27822525"/>
          <a:ext cx="21812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3152775</xdr:colOff>
      <xdr:row>77</xdr:row>
      <xdr:rowOff>152400</xdr:rowOff>
    </xdr:from>
    <xdr:to>
      <xdr:col>0</xdr:col>
      <xdr:colOff>4572000</xdr:colOff>
      <xdr:row>81</xdr:row>
      <xdr:rowOff>114300</xdr:rowOff>
    </xdr:to>
    <xdr:pic>
      <xdr:nvPicPr>
        <xdr:cNvPr id="21" name="Picture 173" descr="norma-torro-supe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52775" y="20669250"/>
          <a:ext cx="14192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3448050</xdr:colOff>
      <xdr:row>57</xdr:row>
      <xdr:rowOff>209550</xdr:rowOff>
    </xdr:from>
    <xdr:to>
      <xdr:col>0</xdr:col>
      <xdr:colOff>4657725</xdr:colOff>
      <xdr:row>61</xdr:row>
      <xdr:rowOff>9525</xdr:rowOff>
    </xdr:to>
    <xdr:pic>
      <xdr:nvPicPr>
        <xdr:cNvPr id="22" name="Picture 174" descr="Норма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48050" y="15773400"/>
          <a:ext cx="1209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3533775</xdr:colOff>
      <xdr:row>345</xdr:row>
      <xdr:rowOff>85725</xdr:rowOff>
    </xdr:from>
    <xdr:to>
      <xdr:col>0</xdr:col>
      <xdr:colOff>4638675</xdr:colOff>
      <xdr:row>349</xdr:row>
      <xdr:rowOff>152400</xdr:rowOff>
    </xdr:to>
    <xdr:pic>
      <xdr:nvPicPr>
        <xdr:cNvPr id="23" name="Picture 175" descr="20064922344573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33775" y="91963875"/>
          <a:ext cx="11049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2981325</xdr:colOff>
      <xdr:row>268</xdr:row>
      <xdr:rowOff>85725</xdr:rowOff>
    </xdr:from>
    <xdr:to>
      <xdr:col>0</xdr:col>
      <xdr:colOff>4600575</xdr:colOff>
      <xdr:row>273</xdr:row>
      <xdr:rowOff>85725</xdr:rowOff>
    </xdr:to>
    <xdr:pic>
      <xdr:nvPicPr>
        <xdr:cNvPr id="24" name="Picture 176" descr="robus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81325" y="71427975"/>
          <a:ext cx="1619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3657600</xdr:colOff>
      <xdr:row>337</xdr:row>
      <xdr:rowOff>0</xdr:rowOff>
    </xdr:from>
    <xdr:to>
      <xdr:col>0</xdr:col>
      <xdr:colOff>4676775</xdr:colOff>
      <xdr:row>341</xdr:row>
      <xdr:rowOff>161925</xdr:rowOff>
    </xdr:to>
    <xdr:pic>
      <xdr:nvPicPr>
        <xdr:cNvPr id="25" name="Picture 177" descr="spiral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657600" y="89744550"/>
          <a:ext cx="10191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2085975</xdr:colOff>
      <xdr:row>416</xdr:row>
      <xdr:rowOff>161925</xdr:rowOff>
    </xdr:from>
    <xdr:to>
      <xdr:col>0</xdr:col>
      <xdr:colOff>2924175</xdr:colOff>
      <xdr:row>419</xdr:row>
      <xdr:rowOff>228600</xdr:rowOff>
    </xdr:to>
    <xdr:pic>
      <xdr:nvPicPr>
        <xdr:cNvPr id="26" name="Picture 261" descr="tppe%20A-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85975" y="110975775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2324100</xdr:colOff>
      <xdr:row>438</xdr:row>
      <xdr:rowOff>123825</xdr:rowOff>
    </xdr:from>
    <xdr:to>
      <xdr:col>0</xdr:col>
      <xdr:colOff>3238500</xdr:colOff>
      <xdr:row>441</xdr:row>
      <xdr:rowOff>200025</xdr:rowOff>
    </xdr:to>
    <xdr:pic>
      <xdr:nvPicPr>
        <xdr:cNvPr id="27" name="Picture 262" descr="tyep%20b-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24100" y="116805075"/>
          <a:ext cx="914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2505075</xdr:colOff>
      <xdr:row>426</xdr:row>
      <xdr:rowOff>152400</xdr:rowOff>
    </xdr:from>
    <xdr:to>
      <xdr:col>0</xdr:col>
      <xdr:colOff>3352800</xdr:colOff>
      <xdr:row>431</xdr:row>
      <xdr:rowOff>238125</xdr:rowOff>
    </xdr:to>
    <xdr:pic>
      <xdr:nvPicPr>
        <xdr:cNvPr id="28" name="Picture 263" descr="type%20c-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05075" y="113633250"/>
          <a:ext cx="8477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2009775</xdr:colOff>
      <xdr:row>448</xdr:row>
      <xdr:rowOff>161925</xdr:rowOff>
    </xdr:from>
    <xdr:to>
      <xdr:col>0</xdr:col>
      <xdr:colOff>2886075</xdr:colOff>
      <xdr:row>451</xdr:row>
      <xdr:rowOff>76200</xdr:rowOff>
    </xdr:to>
    <xdr:pic>
      <xdr:nvPicPr>
        <xdr:cNvPr id="29" name="Picture 264" descr="type%20dc-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9775" y="119510175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3276600</xdr:colOff>
      <xdr:row>417</xdr:row>
      <xdr:rowOff>66675</xdr:rowOff>
    </xdr:from>
    <xdr:to>
      <xdr:col>9</xdr:col>
      <xdr:colOff>4152900</xdr:colOff>
      <xdr:row>420</xdr:row>
      <xdr:rowOff>38100</xdr:rowOff>
    </xdr:to>
    <xdr:pic>
      <xdr:nvPicPr>
        <xdr:cNvPr id="30" name="Picture 265" descr="type%20d-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144250" y="111147225"/>
          <a:ext cx="876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3305175</xdr:colOff>
      <xdr:row>426</xdr:row>
      <xdr:rowOff>142875</xdr:rowOff>
    </xdr:from>
    <xdr:to>
      <xdr:col>9</xdr:col>
      <xdr:colOff>4038600</xdr:colOff>
      <xdr:row>432</xdr:row>
      <xdr:rowOff>133350</xdr:rowOff>
    </xdr:to>
    <xdr:pic>
      <xdr:nvPicPr>
        <xdr:cNvPr id="31" name="Picture 266" descr="type%20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172825" y="113623725"/>
          <a:ext cx="7334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2686050</xdr:colOff>
      <xdr:row>438</xdr:row>
      <xdr:rowOff>9525</xdr:rowOff>
    </xdr:from>
    <xdr:to>
      <xdr:col>9</xdr:col>
      <xdr:colOff>3524250</xdr:colOff>
      <xdr:row>441</xdr:row>
      <xdr:rowOff>200025</xdr:rowOff>
    </xdr:to>
    <xdr:pic>
      <xdr:nvPicPr>
        <xdr:cNvPr id="32" name="Picture 267" descr="type%20f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553700" y="116690775"/>
          <a:ext cx="8382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3276600</xdr:colOff>
      <xdr:row>448</xdr:row>
      <xdr:rowOff>228600</xdr:rowOff>
    </xdr:from>
    <xdr:to>
      <xdr:col>9</xdr:col>
      <xdr:colOff>4162425</xdr:colOff>
      <xdr:row>452</xdr:row>
      <xdr:rowOff>38100</xdr:rowOff>
    </xdr:to>
    <xdr:pic>
      <xdr:nvPicPr>
        <xdr:cNvPr id="33" name="Picture 268" descr="tppe%20dp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144250" y="119576850"/>
          <a:ext cx="885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3686175</xdr:colOff>
      <xdr:row>458</xdr:row>
      <xdr:rowOff>114300</xdr:rowOff>
    </xdr:from>
    <xdr:to>
      <xdr:col>9</xdr:col>
      <xdr:colOff>4486275</xdr:colOff>
      <xdr:row>462</xdr:row>
      <xdr:rowOff>257175</xdr:rowOff>
    </xdr:to>
    <xdr:pic>
      <xdr:nvPicPr>
        <xdr:cNvPr id="34" name="Picture 189" descr="2007471622045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553825" y="122129550"/>
          <a:ext cx="8001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3667125</xdr:colOff>
      <xdr:row>465</xdr:row>
      <xdr:rowOff>26873</xdr:rowOff>
    </xdr:from>
    <xdr:to>
      <xdr:col>9</xdr:col>
      <xdr:colOff>4114800</xdr:colOff>
      <xdr:row>467</xdr:row>
      <xdr:rowOff>180974</xdr:rowOff>
    </xdr:to>
    <xdr:pic>
      <xdr:nvPicPr>
        <xdr:cNvPr id="35" name="Picture 190" descr="1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534775" y="123909023"/>
          <a:ext cx="447675" cy="687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2819400</xdr:colOff>
      <xdr:row>197</xdr:row>
      <xdr:rowOff>38100</xdr:rowOff>
    </xdr:from>
    <xdr:to>
      <xdr:col>9</xdr:col>
      <xdr:colOff>3505200</xdr:colOff>
      <xdr:row>198</xdr:row>
      <xdr:rowOff>95250</xdr:rowOff>
    </xdr:to>
    <xdr:pic>
      <xdr:nvPicPr>
        <xdr:cNvPr id="37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687050" y="52444650"/>
          <a:ext cx="68580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3190875</xdr:colOff>
      <xdr:row>242</xdr:row>
      <xdr:rowOff>142875</xdr:rowOff>
    </xdr:from>
    <xdr:to>
      <xdr:col>9</xdr:col>
      <xdr:colOff>4638675</xdr:colOff>
      <xdr:row>247</xdr:row>
      <xdr:rowOff>257175</xdr:rowOff>
    </xdr:to>
    <xdr:pic>
      <xdr:nvPicPr>
        <xdr:cNvPr id="38" name="Picture 849" descr="springloaded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058525" y="6455092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3590925</xdr:colOff>
      <xdr:row>311</xdr:row>
      <xdr:rowOff>228600</xdr:rowOff>
    </xdr:from>
    <xdr:to>
      <xdr:col>10</xdr:col>
      <xdr:colOff>0</xdr:colOff>
      <xdr:row>315</xdr:row>
      <xdr:rowOff>171450</xdr:rowOff>
    </xdr:to>
    <xdr:pic>
      <xdr:nvPicPr>
        <xdr:cNvPr id="39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58575" y="83038950"/>
          <a:ext cx="112395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2971800</xdr:colOff>
      <xdr:row>403</xdr:row>
      <xdr:rowOff>85725</xdr:rowOff>
    </xdr:from>
    <xdr:to>
      <xdr:col>0</xdr:col>
      <xdr:colOff>3571875</xdr:colOff>
      <xdr:row>405</xdr:row>
      <xdr:rowOff>209550</xdr:rowOff>
    </xdr:to>
    <xdr:pic>
      <xdr:nvPicPr>
        <xdr:cNvPr id="40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71800" y="107432475"/>
          <a:ext cx="60007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2962275</xdr:colOff>
      <xdr:row>397</xdr:row>
      <xdr:rowOff>190500</xdr:rowOff>
    </xdr:from>
    <xdr:to>
      <xdr:col>0</xdr:col>
      <xdr:colOff>3876675</xdr:colOff>
      <xdr:row>400</xdr:row>
      <xdr:rowOff>219075</xdr:rowOff>
    </xdr:to>
    <xdr:pic>
      <xdr:nvPicPr>
        <xdr:cNvPr id="41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62275" y="105937050"/>
          <a:ext cx="914400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3524250</xdr:colOff>
      <xdr:row>392</xdr:row>
      <xdr:rowOff>228600</xdr:rowOff>
    </xdr:from>
    <xdr:to>
      <xdr:col>0</xdr:col>
      <xdr:colOff>4543425</xdr:colOff>
      <xdr:row>395</xdr:row>
      <xdr:rowOff>76200</xdr:rowOff>
    </xdr:to>
    <xdr:pic>
      <xdr:nvPicPr>
        <xdr:cNvPr id="42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524250" y="104641650"/>
          <a:ext cx="1019175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2867025</xdr:colOff>
      <xdr:row>191</xdr:row>
      <xdr:rowOff>161925</xdr:rowOff>
    </xdr:from>
    <xdr:to>
      <xdr:col>0</xdr:col>
      <xdr:colOff>3990975</xdr:colOff>
      <xdr:row>193</xdr:row>
      <xdr:rowOff>238125</xdr:rowOff>
    </xdr:to>
    <xdr:pic>
      <xdr:nvPicPr>
        <xdr:cNvPr id="43" name="Picture 134" descr="s_products_7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67025" y="50968275"/>
          <a:ext cx="112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3038475</xdr:colOff>
      <xdr:row>220</xdr:row>
      <xdr:rowOff>142875</xdr:rowOff>
    </xdr:from>
    <xdr:to>
      <xdr:col>9</xdr:col>
      <xdr:colOff>4000500</xdr:colOff>
      <xdr:row>222</xdr:row>
      <xdr:rowOff>142875</xdr:rowOff>
    </xdr:to>
    <xdr:pic>
      <xdr:nvPicPr>
        <xdr:cNvPr id="44" name="Picture 135" descr="s_products_7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06125" y="58683525"/>
          <a:ext cx="962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3124200</xdr:colOff>
      <xdr:row>202</xdr:row>
      <xdr:rowOff>190500</xdr:rowOff>
    </xdr:from>
    <xdr:to>
      <xdr:col>0</xdr:col>
      <xdr:colOff>3990975</xdr:colOff>
      <xdr:row>205</xdr:row>
      <xdr:rowOff>19050</xdr:rowOff>
    </xdr:to>
    <xdr:pic>
      <xdr:nvPicPr>
        <xdr:cNvPr id="45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124200" y="53930550"/>
          <a:ext cx="866775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3514725</xdr:colOff>
      <xdr:row>403</xdr:row>
      <xdr:rowOff>0</xdr:rowOff>
    </xdr:from>
    <xdr:to>
      <xdr:col>9</xdr:col>
      <xdr:colOff>4572000</xdr:colOff>
      <xdr:row>407</xdr:row>
      <xdr:rowOff>152400</xdr:rowOff>
    </xdr:to>
    <xdr:pic>
      <xdr:nvPicPr>
        <xdr:cNvPr id="46" name="Picture 98" descr="plastik-stand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382375" y="107346750"/>
          <a:ext cx="1057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3009900</xdr:colOff>
      <xdr:row>393</xdr:row>
      <xdr:rowOff>104775</xdr:rowOff>
    </xdr:from>
    <xdr:to>
      <xdr:col>9</xdr:col>
      <xdr:colOff>4400550</xdr:colOff>
      <xdr:row>395</xdr:row>
      <xdr:rowOff>190500</xdr:rowOff>
    </xdr:to>
    <xdr:pic>
      <xdr:nvPicPr>
        <xdr:cNvPr id="4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877550" y="104784525"/>
          <a:ext cx="13906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3305175</xdr:colOff>
      <xdr:row>281</xdr:row>
      <xdr:rowOff>114300</xdr:rowOff>
    </xdr:from>
    <xdr:to>
      <xdr:col>9</xdr:col>
      <xdr:colOff>4648200</xdr:colOff>
      <xdr:row>287</xdr:row>
      <xdr:rowOff>76200</xdr:rowOff>
    </xdr:to>
    <xdr:pic>
      <xdr:nvPicPr>
        <xdr:cNvPr id="48" name="Picture 905" descr="DSCN7464_s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172825" y="74923650"/>
          <a:ext cx="13430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3086100</xdr:colOff>
      <xdr:row>312</xdr:row>
      <xdr:rowOff>257175</xdr:rowOff>
    </xdr:from>
    <xdr:to>
      <xdr:col>0</xdr:col>
      <xdr:colOff>4648200</xdr:colOff>
      <xdr:row>319</xdr:row>
      <xdr:rowOff>66675</xdr:rowOff>
    </xdr:to>
    <xdr:pic>
      <xdr:nvPicPr>
        <xdr:cNvPr id="49" name="Picture 1069" descr="DSCN7472_s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086100" y="83334225"/>
          <a:ext cx="15621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3086100</xdr:colOff>
      <xdr:row>97</xdr:row>
      <xdr:rowOff>76200</xdr:rowOff>
    </xdr:from>
    <xdr:to>
      <xdr:col>0</xdr:col>
      <xdr:colOff>4438650</xdr:colOff>
      <xdr:row>101</xdr:row>
      <xdr:rowOff>123825</xdr:rowOff>
    </xdr:to>
    <xdr:pic>
      <xdr:nvPicPr>
        <xdr:cNvPr id="51" name="Picture 143" descr="aba-nova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086100" y="25812750"/>
          <a:ext cx="13525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2819400</xdr:colOff>
      <xdr:row>116</xdr:row>
      <xdr:rowOff>238125</xdr:rowOff>
    </xdr:from>
    <xdr:to>
      <xdr:col>0</xdr:col>
      <xdr:colOff>4276725</xdr:colOff>
      <xdr:row>122</xdr:row>
      <xdr:rowOff>9525</xdr:rowOff>
    </xdr:to>
    <xdr:pic>
      <xdr:nvPicPr>
        <xdr:cNvPr id="52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19400" y="31041975"/>
          <a:ext cx="1457325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2590800</xdr:colOff>
      <xdr:row>96</xdr:row>
      <xdr:rowOff>0</xdr:rowOff>
    </xdr:from>
    <xdr:to>
      <xdr:col>9</xdr:col>
      <xdr:colOff>3895725</xdr:colOff>
      <xdr:row>100</xdr:row>
      <xdr:rowOff>57150</xdr:rowOff>
    </xdr:to>
    <xdr:pic>
      <xdr:nvPicPr>
        <xdr:cNvPr id="53" name="Picture 153" descr="ushnoi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58450" y="25469850"/>
          <a:ext cx="1304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2847975</xdr:colOff>
      <xdr:row>111</xdr:row>
      <xdr:rowOff>0</xdr:rowOff>
    </xdr:from>
    <xdr:to>
      <xdr:col>9</xdr:col>
      <xdr:colOff>4371975</xdr:colOff>
      <xdr:row>116</xdr:row>
      <xdr:rowOff>19050</xdr:rowOff>
    </xdr:to>
    <xdr:pic>
      <xdr:nvPicPr>
        <xdr:cNvPr id="5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715625" y="29470350"/>
          <a:ext cx="1524000" cy="1352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2762250</xdr:colOff>
      <xdr:row>15</xdr:row>
      <xdr:rowOff>66675</xdr:rowOff>
    </xdr:from>
    <xdr:to>
      <xdr:col>9</xdr:col>
      <xdr:colOff>4248150</xdr:colOff>
      <xdr:row>21</xdr:row>
      <xdr:rowOff>57150</xdr:rowOff>
    </xdr:to>
    <xdr:pic>
      <xdr:nvPicPr>
        <xdr:cNvPr id="55" name="Picture 1150" descr="DSCN7120_s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629900" y="5229225"/>
          <a:ext cx="14859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3076575</xdr:colOff>
      <xdr:row>135</xdr:row>
      <xdr:rowOff>228600</xdr:rowOff>
    </xdr:from>
    <xdr:to>
      <xdr:col>0</xdr:col>
      <xdr:colOff>4248150</xdr:colOff>
      <xdr:row>140</xdr:row>
      <xdr:rowOff>95250</xdr:rowOff>
    </xdr:to>
    <xdr:pic>
      <xdr:nvPicPr>
        <xdr:cNvPr id="56" name="Picture 149" descr="mega_w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076575" y="36099750"/>
          <a:ext cx="11715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2352675</xdr:colOff>
      <xdr:row>259</xdr:row>
      <xdr:rowOff>85725</xdr:rowOff>
    </xdr:from>
    <xdr:to>
      <xdr:col>0</xdr:col>
      <xdr:colOff>3705225</xdr:colOff>
      <xdr:row>262</xdr:row>
      <xdr:rowOff>57150</xdr:rowOff>
    </xdr:to>
    <xdr:pic>
      <xdr:nvPicPr>
        <xdr:cNvPr id="59" name="Рисунок 80" descr="DSCN7183_s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352675" y="69027675"/>
          <a:ext cx="1352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3867150</xdr:colOff>
      <xdr:row>229</xdr:row>
      <xdr:rowOff>58974</xdr:rowOff>
    </xdr:from>
    <xdr:to>
      <xdr:col>9</xdr:col>
      <xdr:colOff>4591050</xdr:colOff>
      <xdr:row>231</xdr:row>
      <xdr:rowOff>257175</xdr:rowOff>
    </xdr:to>
    <xdr:pic>
      <xdr:nvPicPr>
        <xdr:cNvPr id="60" name="Рисунок 81" descr="fe1161d58f0fac4db7b4ba84fbc9d59b59a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734800" y="60999924"/>
          <a:ext cx="723900" cy="731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2847975</xdr:colOff>
      <xdr:row>49</xdr:row>
      <xdr:rowOff>9525</xdr:rowOff>
    </xdr:from>
    <xdr:to>
      <xdr:col>9</xdr:col>
      <xdr:colOff>4267200</xdr:colOff>
      <xdr:row>56</xdr:row>
      <xdr:rowOff>0</xdr:rowOff>
    </xdr:to>
    <xdr:pic>
      <xdr:nvPicPr>
        <xdr:cNvPr id="61" name="Рисунок 84" descr="TORK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715625" y="13592175"/>
          <a:ext cx="14192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2314575</xdr:colOff>
      <xdr:row>369</xdr:row>
      <xdr:rowOff>66675</xdr:rowOff>
    </xdr:from>
    <xdr:to>
      <xdr:col>9</xdr:col>
      <xdr:colOff>4200525</xdr:colOff>
      <xdr:row>373</xdr:row>
      <xdr:rowOff>114300</xdr:rowOff>
    </xdr:to>
    <xdr:pic>
      <xdr:nvPicPr>
        <xdr:cNvPr id="62" name="Рисунок 88" descr="стяжки 4.GIF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182225" y="98345625"/>
          <a:ext cx="18859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</xdr:row>
      <xdr:rowOff>110490</xdr:rowOff>
    </xdr:from>
    <xdr:to>
      <xdr:col>0</xdr:col>
      <xdr:colOff>3058864</xdr:colOff>
      <xdr:row>4</xdr:row>
      <xdr:rowOff>133350</xdr:rowOff>
    </xdr:to>
    <xdr:pic>
      <xdr:nvPicPr>
        <xdr:cNvPr id="63" name="Рисунок 62" descr="logo_imh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09550" y="377190"/>
          <a:ext cx="2849314" cy="21374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3228109</xdr:colOff>
      <xdr:row>68</xdr:row>
      <xdr:rowOff>66675</xdr:rowOff>
    </xdr:from>
    <xdr:to>
      <xdr:col>10</xdr:col>
      <xdr:colOff>608734</xdr:colOff>
      <xdr:row>73</xdr:row>
      <xdr:rowOff>0</xdr:rowOff>
    </xdr:to>
    <xdr:pic>
      <xdr:nvPicPr>
        <xdr:cNvPr id="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01334" y="45386625"/>
          <a:ext cx="1466850" cy="1209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0"/>
  </sheetPr>
  <dimension ref="A1:Y764"/>
  <sheetViews>
    <sheetView tabSelected="1" showWhiteSpace="0" view="pageBreakPreview" topLeftCell="A676" zoomScale="50" zoomScaleNormal="75" zoomScaleSheetLayoutView="50" zoomScalePageLayoutView="75" workbookViewId="0">
      <selection activeCell="L459" sqref="L459"/>
    </sheetView>
  </sheetViews>
  <sheetFormatPr defaultRowHeight="10.5" customHeight="1"/>
  <cols>
    <col min="1" max="1" width="70.42578125" style="76" customWidth="1"/>
    <col min="2" max="2" width="17" style="76" hidden="1" customWidth="1"/>
    <col min="3" max="3" width="15.140625" style="430" customWidth="1"/>
    <col min="4" max="4" width="15.5703125" style="430" hidden="1" customWidth="1"/>
    <col min="5" max="5" width="0.28515625" style="430" hidden="1" customWidth="1"/>
    <col min="6" max="6" width="14.7109375" style="430" hidden="1" customWidth="1"/>
    <col min="7" max="7" width="17" style="430" hidden="1" customWidth="1"/>
    <col min="8" max="8" width="11.85546875" style="76" hidden="1" customWidth="1"/>
    <col min="9" max="9" width="21.28515625" style="76" customWidth="1"/>
    <col min="10" max="10" width="70.7109375" style="76" customWidth="1"/>
    <col min="11" max="11" width="13.7109375" style="76" hidden="1" customWidth="1"/>
    <col min="12" max="12" width="13.28515625" style="430" customWidth="1"/>
    <col min="13" max="13" width="13.42578125" style="430" hidden="1" customWidth="1"/>
    <col min="14" max="14" width="14.42578125" style="430" hidden="1" customWidth="1"/>
    <col min="15" max="15" width="12.42578125" style="430" hidden="1" customWidth="1"/>
    <col min="16" max="16" width="20.140625" style="430" hidden="1" customWidth="1"/>
    <col min="17" max="17" width="19" style="76" hidden="1" customWidth="1"/>
    <col min="18" max="18" width="9.140625" style="76"/>
    <col min="19" max="19" width="22.85546875" style="76" customWidth="1"/>
    <col min="20" max="20" width="13.28515625" style="76" customWidth="1"/>
    <col min="21" max="21" width="14" style="76" customWidth="1"/>
    <col min="22" max="22" width="9.140625" style="76"/>
    <col min="23" max="23" width="40.7109375" style="76" customWidth="1"/>
    <col min="24" max="16384" width="9.140625" style="76"/>
  </cols>
  <sheetData>
    <row r="1" spans="1:21" ht="18.75" customHeight="1">
      <c r="A1" s="618" t="s">
        <v>1304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</row>
    <row r="2" spans="1:21" ht="58.5" customHeight="1">
      <c r="A2" s="615" t="s">
        <v>1097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</row>
    <row r="3" spans="1:21" ht="20.25" customHeight="1">
      <c r="A3" s="616"/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</row>
    <row r="4" spans="1:21" ht="14.25" customHeight="1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</row>
    <row r="5" spans="1:21" ht="115.5" customHeight="1" thickBot="1">
      <c r="A5" s="616"/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</row>
    <row r="6" spans="1:21" ht="20.25" customHeight="1">
      <c r="A6" s="328" t="s">
        <v>115</v>
      </c>
      <c r="B6" s="329" t="s">
        <v>634</v>
      </c>
      <c r="C6" s="421" t="s">
        <v>790</v>
      </c>
      <c r="D6" s="422"/>
      <c r="E6" s="421" t="s">
        <v>791</v>
      </c>
      <c r="F6" s="422"/>
      <c r="G6" s="423" t="s">
        <v>635</v>
      </c>
      <c r="H6" s="299"/>
      <c r="I6" s="273"/>
      <c r="J6" s="340" t="s">
        <v>179</v>
      </c>
      <c r="K6" s="341" t="s">
        <v>634</v>
      </c>
      <c r="L6" s="452" t="s">
        <v>790</v>
      </c>
      <c r="M6" s="453"/>
      <c r="N6" s="452" t="s">
        <v>791</v>
      </c>
      <c r="O6" s="453"/>
      <c r="P6" s="454" t="s">
        <v>635</v>
      </c>
      <c r="Q6" s="327"/>
      <c r="R6" s="327"/>
      <c r="S6" s="280"/>
      <c r="T6" s="81"/>
      <c r="U6" s="81"/>
    </row>
    <row r="7" spans="1:21" ht="20.25" customHeight="1">
      <c r="A7" s="295" t="s">
        <v>272</v>
      </c>
      <c r="B7" s="287">
        <v>9.6087471480000008</v>
      </c>
      <c r="C7" s="374">
        <v>27</v>
      </c>
      <c r="D7" s="374">
        <f>B7*1.65</f>
        <v>15.854432794200001</v>
      </c>
      <c r="E7" s="374">
        <f>CEILING(F7,1)</f>
        <v>15</v>
      </c>
      <c r="F7" s="374">
        <f t="shared" ref="F7:F33" si="0">B7*1.5</f>
        <v>14.413120722000002</v>
      </c>
      <c r="G7" s="424">
        <f>CEILING(H7,1)</f>
        <v>14</v>
      </c>
      <c r="H7" s="291">
        <f t="shared" ref="H7:H33" si="1">B7*1.4</f>
        <v>13.452246007200001</v>
      </c>
      <c r="I7" s="282"/>
      <c r="J7" s="275" t="s">
        <v>238</v>
      </c>
      <c r="K7" s="314">
        <v>3.5192300000000007</v>
      </c>
      <c r="L7" s="374">
        <f>CEILING(M7,1)</f>
        <v>6</v>
      </c>
      <c r="M7" s="374">
        <f>K7*1.65</f>
        <v>5.8067295000000012</v>
      </c>
      <c r="N7" s="374">
        <f>CEILING(O7,1)</f>
        <v>6</v>
      </c>
      <c r="O7" s="374">
        <f>K7*1.5</f>
        <v>5.2788450000000013</v>
      </c>
      <c r="P7" s="424">
        <f>CEILING(Q7,1)</f>
        <v>5</v>
      </c>
      <c r="Q7" s="11">
        <f>K7*1.4</f>
        <v>4.9269220000000011</v>
      </c>
      <c r="S7" s="84"/>
      <c r="T7" s="85"/>
      <c r="U7" s="85"/>
    </row>
    <row r="8" spans="1:21" ht="20.25" customHeight="1">
      <c r="A8" s="295" t="s">
        <v>273</v>
      </c>
      <c r="B8" s="287">
        <v>9.7422019694999999</v>
      </c>
      <c r="C8" s="374">
        <v>27</v>
      </c>
      <c r="D8" s="374">
        <f t="shared" ref="D8:D33" si="2">B8*1.65</f>
        <v>16.074633249674999</v>
      </c>
      <c r="E8" s="374">
        <f t="shared" ref="E8:E33" si="3">CEILING(F8,1)</f>
        <v>15</v>
      </c>
      <c r="F8" s="374">
        <f t="shared" si="0"/>
        <v>14.613302954249999</v>
      </c>
      <c r="G8" s="424">
        <f t="shared" ref="G8:G33" si="4">CEILING(H8,1)</f>
        <v>14</v>
      </c>
      <c r="H8" s="291">
        <f t="shared" si="1"/>
        <v>13.639082757299999</v>
      </c>
      <c r="I8" s="282"/>
      <c r="J8" s="275" t="s">
        <v>239</v>
      </c>
      <c r="K8" s="314">
        <v>3.7193200000000006</v>
      </c>
      <c r="L8" s="374">
        <v>8</v>
      </c>
      <c r="M8" s="374">
        <f t="shared" ref="M8:M41" si="5">K8*1.65</f>
        <v>6.1368780000000003</v>
      </c>
      <c r="N8" s="374">
        <f t="shared" ref="N8:N42" si="6">CEILING(O8,1)</f>
        <v>6</v>
      </c>
      <c r="O8" s="374">
        <f t="shared" ref="O8:O42" si="7">K8*1.5</f>
        <v>5.5789800000000014</v>
      </c>
      <c r="P8" s="424">
        <f t="shared" ref="P8:P42" si="8">CEILING(Q8,1)</f>
        <v>6</v>
      </c>
      <c r="Q8" s="11">
        <f>K8*1.4</f>
        <v>5.2070480000000003</v>
      </c>
      <c r="S8" s="84"/>
      <c r="T8" s="85"/>
      <c r="U8" s="85"/>
    </row>
    <row r="9" spans="1:21" ht="20.25" customHeight="1">
      <c r="A9" s="295" t="s">
        <v>274</v>
      </c>
      <c r="B9" s="287">
        <v>9.7688929338000001</v>
      </c>
      <c r="C9" s="374">
        <v>27</v>
      </c>
      <c r="D9" s="374">
        <f t="shared" si="2"/>
        <v>16.118673340769998</v>
      </c>
      <c r="E9" s="374">
        <f t="shared" si="3"/>
        <v>15</v>
      </c>
      <c r="F9" s="374">
        <f t="shared" si="0"/>
        <v>14.6533394007</v>
      </c>
      <c r="G9" s="424">
        <f t="shared" si="4"/>
        <v>14</v>
      </c>
      <c r="H9" s="291">
        <f t="shared" si="1"/>
        <v>13.676450107319999</v>
      </c>
      <c r="I9" s="282"/>
      <c r="J9" s="275" t="s">
        <v>240</v>
      </c>
      <c r="K9" s="314">
        <v>3.7193200000000006</v>
      </c>
      <c r="L9" s="374">
        <v>8</v>
      </c>
      <c r="M9" s="374">
        <f t="shared" si="5"/>
        <v>6.1368780000000003</v>
      </c>
      <c r="N9" s="374">
        <f t="shared" si="6"/>
        <v>6</v>
      </c>
      <c r="O9" s="374">
        <f t="shared" si="7"/>
        <v>5.5789800000000014</v>
      </c>
      <c r="P9" s="424">
        <f t="shared" si="8"/>
        <v>6</v>
      </c>
      <c r="Q9" s="11">
        <f t="shared" ref="Q9:Q42" si="9">K9*1.4</f>
        <v>5.2070480000000003</v>
      </c>
      <c r="S9" s="84"/>
      <c r="T9" s="85"/>
      <c r="U9" s="85"/>
    </row>
    <row r="10" spans="1:21" ht="20.25" customHeight="1">
      <c r="A10" s="295" t="s">
        <v>275</v>
      </c>
      <c r="B10" s="287">
        <v>9.9557296838999978</v>
      </c>
      <c r="C10" s="374">
        <v>29</v>
      </c>
      <c r="D10" s="374">
        <f t="shared" si="2"/>
        <v>16.426953978434994</v>
      </c>
      <c r="E10" s="374">
        <f t="shared" si="3"/>
        <v>15</v>
      </c>
      <c r="F10" s="374">
        <f t="shared" si="0"/>
        <v>14.933594525849998</v>
      </c>
      <c r="G10" s="424">
        <f t="shared" si="4"/>
        <v>14</v>
      </c>
      <c r="H10" s="291">
        <f t="shared" si="1"/>
        <v>13.938021557459995</v>
      </c>
      <c r="I10" s="282"/>
      <c r="J10" s="275" t="s">
        <v>754</v>
      </c>
      <c r="K10" s="314">
        <v>3.7193200000000006</v>
      </c>
      <c r="L10" s="374">
        <v>8</v>
      </c>
      <c r="M10" s="374">
        <f t="shared" si="5"/>
        <v>6.1368780000000003</v>
      </c>
      <c r="N10" s="374">
        <f t="shared" si="6"/>
        <v>6</v>
      </c>
      <c r="O10" s="374">
        <f t="shared" si="7"/>
        <v>5.5789800000000014</v>
      </c>
      <c r="P10" s="424">
        <f t="shared" si="8"/>
        <v>6</v>
      </c>
      <c r="Q10" s="11">
        <f t="shared" si="9"/>
        <v>5.2070480000000003</v>
      </c>
      <c r="S10" s="84"/>
      <c r="T10" s="85"/>
      <c r="U10" s="85"/>
    </row>
    <row r="11" spans="1:21" ht="20.25" customHeight="1">
      <c r="A11" s="295" t="s">
        <v>276</v>
      </c>
      <c r="B11" s="287">
        <v>10.204845350699999</v>
      </c>
      <c r="C11" s="374">
        <v>29</v>
      </c>
      <c r="D11" s="374">
        <f t="shared" si="2"/>
        <v>16.837994828654999</v>
      </c>
      <c r="E11" s="374">
        <f t="shared" si="3"/>
        <v>16</v>
      </c>
      <c r="F11" s="374">
        <f t="shared" si="0"/>
        <v>15.30726802605</v>
      </c>
      <c r="G11" s="424">
        <f t="shared" si="4"/>
        <v>15</v>
      </c>
      <c r="H11" s="291">
        <f t="shared" si="1"/>
        <v>14.286783490979998</v>
      </c>
      <c r="I11" s="282"/>
      <c r="J11" s="275" t="s">
        <v>241</v>
      </c>
      <c r="K11" s="314">
        <v>3.9311800000000003</v>
      </c>
      <c r="L11" s="374">
        <v>8</v>
      </c>
      <c r="M11" s="374">
        <f t="shared" si="5"/>
        <v>6.4864470000000001</v>
      </c>
      <c r="N11" s="374">
        <f t="shared" si="6"/>
        <v>6</v>
      </c>
      <c r="O11" s="374">
        <f t="shared" si="7"/>
        <v>5.8967700000000001</v>
      </c>
      <c r="P11" s="424">
        <f t="shared" si="8"/>
        <v>6</v>
      </c>
      <c r="Q11" s="11">
        <f t="shared" si="9"/>
        <v>5.5036519999999998</v>
      </c>
      <c r="S11" s="84"/>
      <c r="T11" s="85"/>
      <c r="U11" s="85"/>
    </row>
    <row r="12" spans="1:21" ht="20.25" customHeight="1">
      <c r="A12" s="295" t="s">
        <v>277</v>
      </c>
      <c r="B12" s="287">
        <v>11.566084530000001</v>
      </c>
      <c r="C12" s="374">
        <v>34</v>
      </c>
      <c r="D12" s="374">
        <f t="shared" si="2"/>
        <v>19.084039474500003</v>
      </c>
      <c r="E12" s="374">
        <f t="shared" si="3"/>
        <v>18</v>
      </c>
      <c r="F12" s="374">
        <f t="shared" si="0"/>
        <v>17.349126795000004</v>
      </c>
      <c r="G12" s="424">
        <f t="shared" si="4"/>
        <v>17</v>
      </c>
      <c r="H12" s="291">
        <f t="shared" si="1"/>
        <v>16.192518342</v>
      </c>
      <c r="I12" s="282"/>
      <c r="J12" s="275" t="s">
        <v>242</v>
      </c>
      <c r="K12" s="314">
        <v>5.473539999999999</v>
      </c>
      <c r="L12" s="374">
        <v>11</v>
      </c>
      <c r="M12" s="374">
        <f t="shared" si="5"/>
        <v>9.0313409999999976</v>
      </c>
      <c r="N12" s="374">
        <f t="shared" si="6"/>
        <v>9</v>
      </c>
      <c r="O12" s="374">
        <f t="shared" si="7"/>
        <v>8.210309999999998</v>
      </c>
      <c r="P12" s="424">
        <f t="shared" si="8"/>
        <v>8</v>
      </c>
      <c r="Q12" s="11">
        <f t="shared" si="9"/>
        <v>7.6629559999999977</v>
      </c>
      <c r="S12" s="84"/>
      <c r="T12" s="85"/>
      <c r="U12" s="85"/>
    </row>
    <row r="13" spans="1:21" ht="20.25" customHeight="1">
      <c r="A13" s="295" t="s">
        <v>278</v>
      </c>
      <c r="B13" s="287">
        <v>11.895273089700002</v>
      </c>
      <c r="C13" s="374">
        <v>34</v>
      </c>
      <c r="D13" s="374">
        <f t="shared" si="2"/>
        <v>19.627200598005</v>
      </c>
      <c r="E13" s="374">
        <f t="shared" si="3"/>
        <v>18</v>
      </c>
      <c r="F13" s="374">
        <f t="shared" si="0"/>
        <v>17.842909634550004</v>
      </c>
      <c r="G13" s="424">
        <f t="shared" si="4"/>
        <v>17</v>
      </c>
      <c r="H13" s="291">
        <f t="shared" si="1"/>
        <v>16.653382325580001</v>
      </c>
      <c r="I13" s="282"/>
      <c r="J13" s="275" t="s">
        <v>243</v>
      </c>
      <c r="K13" s="314">
        <v>5.6142900000000004</v>
      </c>
      <c r="L13" s="374">
        <v>11</v>
      </c>
      <c r="M13" s="374">
        <f t="shared" si="5"/>
        <v>9.2635784999999995</v>
      </c>
      <c r="N13" s="374">
        <f t="shared" si="6"/>
        <v>9</v>
      </c>
      <c r="O13" s="374">
        <f t="shared" si="7"/>
        <v>8.4214350000000007</v>
      </c>
      <c r="P13" s="424">
        <f t="shared" si="8"/>
        <v>8</v>
      </c>
      <c r="Q13" s="11">
        <f t="shared" si="9"/>
        <v>7.8600060000000003</v>
      </c>
      <c r="S13" s="84"/>
      <c r="T13" s="85"/>
      <c r="U13" s="85"/>
    </row>
    <row r="14" spans="1:21" ht="20.25" customHeight="1">
      <c r="A14" s="295" t="s">
        <v>279</v>
      </c>
      <c r="B14" s="287">
        <v>12.117697792199998</v>
      </c>
      <c r="C14" s="374">
        <v>34</v>
      </c>
      <c r="D14" s="374">
        <f t="shared" si="2"/>
        <v>19.994201357129995</v>
      </c>
      <c r="E14" s="374">
        <f t="shared" si="3"/>
        <v>19</v>
      </c>
      <c r="F14" s="374">
        <f t="shared" si="0"/>
        <v>18.176546688299997</v>
      </c>
      <c r="G14" s="424">
        <f t="shared" si="4"/>
        <v>17</v>
      </c>
      <c r="H14" s="291">
        <f t="shared" si="1"/>
        <v>16.964776909079994</v>
      </c>
      <c r="I14" s="282"/>
      <c r="J14" s="275" t="s">
        <v>244</v>
      </c>
      <c r="K14" s="314">
        <v>5.6142900000000004</v>
      </c>
      <c r="L14" s="374">
        <v>11</v>
      </c>
      <c r="M14" s="374">
        <f t="shared" si="5"/>
        <v>9.2635784999999995</v>
      </c>
      <c r="N14" s="374">
        <f t="shared" si="6"/>
        <v>9</v>
      </c>
      <c r="O14" s="374">
        <f t="shared" si="7"/>
        <v>8.4214350000000007</v>
      </c>
      <c r="P14" s="424">
        <f t="shared" si="8"/>
        <v>8</v>
      </c>
      <c r="Q14" s="11">
        <f t="shared" si="9"/>
        <v>7.8600060000000003</v>
      </c>
      <c r="S14" s="84"/>
      <c r="T14" s="85"/>
      <c r="U14" s="85"/>
    </row>
    <row r="15" spans="1:21" ht="20.25" customHeight="1">
      <c r="A15" s="295" t="s">
        <v>280</v>
      </c>
      <c r="B15" s="287">
        <v>13.2476152809</v>
      </c>
      <c r="C15" s="374">
        <v>35</v>
      </c>
      <c r="D15" s="374">
        <f t="shared" si="2"/>
        <v>21.858565213484997</v>
      </c>
      <c r="E15" s="374">
        <f t="shared" si="3"/>
        <v>20</v>
      </c>
      <c r="F15" s="374">
        <f t="shared" si="0"/>
        <v>19.87142292135</v>
      </c>
      <c r="G15" s="424">
        <f t="shared" si="4"/>
        <v>19</v>
      </c>
      <c r="H15" s="291">
        <f t="shared" si="1"/>
        <v>18.546661393259999</v>
      </c>
      <c r="I15" s="282"/>
      <c r="J15" s="275" t="s">
        <v>245</v>
      </c>
      <c r="K15" s="314">
        <v>6.085090000000001</v>
      </c>
      <c r="L15" s="374">
        <v>11</v>
      </c>
      <c r="M15" s="374">
        <f t="shared" si="5"/>
        <v>10.0403985</v>
      </c>
      <c r="N15" s="374">
        <f t="shared" si="6"/>
        <v>10</v>
      </c>
      <c r="O15" s="374">
        <f t="shared" si="7"/>
        <v>9.1276350000000015</v>
      </c>
      <c r="P15" s="424">
        <f t="shared" si="8"/>
        <v>9</v>
      </c>
      <c r="Q15" s="11">
        <f t="shared" si="9"/>
        <v>8.519126</v>
      </c>
      <c r="S15" s="84"/>
      <c r="T15" s="85"/>
      <c r="U15" s="85"/>
    </row>
    <row r="16" spans="1:21" ht="20.25" customHeight="1">
      <c r="A16" s="295" t="s">
        <v>281</v>
      </c>
      <c r="B16" s="287">
        <v>13.523421912</v>
      </c>
      <c r="C16" s="374">
        <v>35</v>
      </c>
      <c r="D16" s="374">
        <f t="shared" si="2"/>
        <v>22.313646154799997</v>
      </c>
      <c r="E16" s="374">
        <f t="shared" si="3"/>
        <v>21</v>
      </c>
      <c r="F16" s="374">
        <f t="shared" si="0"/>
        <v>20.285132867999998</v>
      </c>
      <c r="G16" s="424">
        <f t="shared" si="4"/>
        <v>19</v>
      </c>
      <c r="H16" s="291">
        <f t="shared" si="1"/>
        <v>18.9327906768</v>
      </c>
      <c r="I16" s="282"/>
      <c r="J16" s="275" t="s">
        <v>246</v>
      </c>
      <c r="K16" s="314">
        <v>6.1557100000000018</v>
      </c>
      <c r="L16" s="374">
        <f t="shared" ref="L16:L42" si="10">CEILING(M16,1)</f>
        <v>11</v>
      </c>
      <c r="M16" s="374">
        <f t="shared" si="5"/>
        <v>10.156921500000003</v>
      </c>
      <c r="N16" s="374">
        <f t="shared" si="6"/>
        <v>10</v>
      </c>
      <c r="O16" s="374">
        <f t="shared" si="7"/>
        <v>9.2335650000000022</v>
      </c>
      <c r="P16" s="424">
        <f t="shared" si="8"/>
        <v>9</v>
      </c>
      <c r="Q16" s="11">
        <f t="shared" si="9"/>
        <v>8.6179940000000013</v>
      </c>
      <c r="S16" s="84"/>
      <c r="T16" s="85"/>
      <c r="U16" s="85"/>
    </row>
    <row r="17" spans="1:21" ht="20.25" customHeight="1">
      <c r="A17" s="295" t="s">
        <v>282</v>
      </c>
      <c r="B17" s="287">
        <v>15.462965317800004</v>
      </c>
      <c r="C17" s="374">
        <v>40</v>
      </c>
      <c r="D17" s="374">
        <f t="shared" si="2"/>
        <v>25.513892774370003</v>
      </c>
      <c r="E17" s="374">
        <f t="shared" si="3"/>
        <v>24</v>
      </c>
      <c r="F17" s="374">
        <f t="shared" si="0"/>
        <v>23.194447976700005</v>
      </c>
      <c r="G17" s="424">
        <f t="shared" si="4"/>
        <v>22</v>
      </c>
      <c r="H17" s="291">
        <f t="shared" si="1"/>
        <v>21.648151444920003</v>
      </c>
      <c r="I17" s="282"/>
      <c r="J17" s="275" t="s">
        <v>247</v>
      </c>
      <c r="K17" s="314">
        <v>6.2263300000000017</v>
      </c>
      <c r="L17" s="374">
        <f t="shared" si="10"/>
        <v>11</v>
      </c>
      <c r="M17" s="374">
        <f t="shared" si="5"/>
        <v>10.273444500000002</v>
      </c>
      <c r="N17" s="374">
        <f t="shared" si="6"/>
        <v>10</v>
      </c>
      <c r="O17" s="374">
        <f t="shared" si="7"/>
        <v>9.339495000000003</v>
      </c>
      <c r="P17" s="424">
        <f t="shared" si="8"/>
        <v>9</v>
      </c>
      <c r="Q17" s="11">
        <f t="shared" si="9"/>
        <v>8.7168620000000026</v>
      </c>
      <c r="S17" s="84"/>
      <c r="T17" s="85"/>
      <c r="U17" s="85"/>
    </row>
    <row r="18" spans="1:21" ht="20.25" customHeight="1">
      <c r="A18" s="295" t="s">
        <v>283</v>
      </c>
      <c r="B18" s="287">
        <v>19.1730093555</v>
      </c>
      <c r="C18" s="374">
        <v>50</v>
      </c>
      <c r="D18" s="374">
        <f t="shared" si="2"/>
        <v>31.635465436574997</v>
      </c>
      <c r="E18" s="374">
        <f t="shared" si="3"/>
        <v>29</v>
      </c>
      <c r="F18" s="374">
        <f t="shared" si="0"/>
        <v>28.759514033249999</v>
      </c>
      <c r="G18" s="424">
        <f t="shared" si="4"/>
        <v>27</v>
      </c>
      <c r="H18" s="291">
        <f t="shared" si="1"/>
        <v>26.842213097699997</v>
      </c>
      <c r="I18" s="282"/>
      <c r="J18" s="275" t="s">
        <v>248</v>
      </c>
      <c r="K18" s="314">
        <v>6.7677500000000004</v>
      </c>
      <c r="L18" s="374">
        <f t="shared" si="10"/>
        <v>12</v>
      </c>
      <c r="M18" s="374">
        <f t="shared" si="5"/>
        <v>11.1667875</v>
      </c>
      <c r="N18" s="374">
        <f t="shared" si="6"/>
        <v>11</v>
      </c>
      <c r="O18" s="374">
        <f t="shared" si="7"/>
        <v>10.151625000000001</v>
      </c>
      <c r="P18" s="424">
        <f t="shared" si="8"/>
        <v>10</v>
      </c>
      <c r="Q18" s="11">
        <f t="shared" si="9"/>
        <v>9.47485</v>
      </c>
      <c r="S18" s="84"/>
      <c r="T18" s="85"/>
      <c r="U18" s="85"/>
    </row>
    <row r="19" spans="1:21" ht="20.25" customHeight="1">
      <c r="A19" s="295" t="s">
        <v>284</v>
      </c>
      <c r="B19" s="287">
        <v>19.653446712899999</v>
      </c>
      <c r="C19" s="374">
        <v>58</v>
      </c>
      <c r="D19" s="374">
        <f t="shared" si="2"/>
        <v>32.428187076284999</v>
      </c>
      <c r="E19" s="374">
        <f t="shared" si="3"/>
        <v>30</v>
      </c>
      <c r="F19" s="374">
        <f t="shared" si="0"/>
        <v>29.480170069349999</v>
      </c>
      <c r="G19" s="424">
        <f t="shared" si="4"/>
        <v>28</v>
      </c>
      <c r="H19" s="291">
        <f t="shared" si="1"/>
        <v>27.514825398059997</v>
      </c>
      <c r="I19" s="282"/>
      <c r="J19" s="275" t="s">
        <v>249</v>
      </c>
      <c r="K19" s="314">
        <v>7.0384600000000015</v>
      </c>
      <c r="L19" s="374">
        <f t="shared" si="10"/>
        <v>12</v>
      </c>
      <c r="M19" s="374">
        <f t="shared" si="5"/>
        <v>11.613459000000002</v>
      </c>
      <c r="N19" s="374">
        <f t="shared" si="6"/>
        <v>11</v>
      </c>
      <c r="O19" s="374">
        <f t="shared" si="7"/>
        <v>10.557690000000003</v>
      </c>
      <c r="P19" s="424">
        <f t="shared" si="8"/>
        <v>10</v>
      </c>
      <c r="Q19" s="11">
        <f t="shared" si="9"/>
        <v>9.8538440000000023</v>
      </c>
    </row>
    <row r="20" spans="1:21" ht="20.25" customHeight="1">
      <c r="A20" s="295" t="s">
        <v>285</v>
      </c>
      <c r="B20" s="287">
        <v>20.765570225399998</v>
      </c>
      <c r="C20" s="374">
        <v>58</v>
      </c>
      <c r="D20" s="374">
        <f t="shared" si="2"/>
        <v>34.263190871909991</v>
      </c>
      <c r="E20" s="374">
        <f t="shared" si="3"/>
        <v>32</v>
      </c>
      <c r="F20" s="374">
        <f t="shared" si="0"/>
        <v>31.148355338099996</v>
      </c>
      <c r="G20" s="424">
        <f t="shared" si="4"/>
        <v>30</v>
      </c>
      <c r="H20" s="291">
        <f t="shared" si="1"/>
        <v>29.071798315559995</v>
      </c>
      <c r="I20" s="282"/>
      <c r="J20" s="275" t="s">
        <v>755</v>
      </c>
      <c r="K20" s="314">
        <v>8.1740724</v>
      </c>
      <c r="L20" s="374">
        <f t="shared" si="10"/>
        <v>14</v>
      </c>
      <c r="M20" s="374">
        <f t="shared" si="5"/>
        <v>13.487219459999999</v>
      </c>
      <c r="N20" s="374">
        <f t="shared" si="6"/>
        <v>13</v>
      </c>
      <c r="O20" s="374">
        <f t="shared" si="7"/>
        <v>12.2611086</v>
      </c>
      <c r="P20" s="424">
        <f t="shared" si="8"/>
        <v>12</v>
      </c>
      <c r="Q20" s="11">
        <f t="shared" si="9"/>
        <v>11.443701359999999</v>
      </c>
    </row>
    <row r="21" spans="1:21" ht="20.25" customHeight="1">
      <c r="A21" s="295" t="s">
        <v>286</v>
      </c>
      <c r="B21" s="287">
        <v>28.0966884198</v>
      </c>
      <c r="C21" s="374">
        <v>89</v>
      </c>
      <c r="D21" s="374">
        <f t="shared" si="2"/>
        <v>46.359535892669996</v>
      </c>
      <c r="E21" s="374">
        <f t="shared" si="3"/>
        <v>43</v>
      </c>
      <c r="F21" s="374">
        <f t="shared" si="0"/>
        <v>42.145032629699998</v>
      </c>
      <c r="G21" s="424">
        <f t="shared" si="4"/>
        <v>40</v>
      </c>
      <c r="H21" s="291">
        <f t="shared" si="1"/>
        <v>39.335363787719999</v>
      </c>
      <c r="I21" s="282"/>
      <c r="J21" s="275" t="s">
        <v>250</v>
      </c>
      <c r="K21" s="314">
        <v>8.8039600000000018</v>
      </c>
      <c r="L21" s="374">
        <f t="shared" si="10"/>
        <v>15</v>
      </c>
      <c r="M21" s="374">
        <f t="shared" si="5"/>
        <v>14.526534000000002</v>
      </c>
      <c r="N21" s="374">
        <f t="shared" si="6"/>
        <v>14</v>
      </c>
      <c r="O21" s="374">
        <f t="shared" si="7"/>
        <v>13.205940000000002</v>
      </c>
      <c r="P21" s="424">
        <f t="shared" si="8"/>
        <v>13</v>
      </c>
      <c r="Q21" s="11">
        <f t="shared" si="9"/>
        <v>12.325544000000002</v>
      </c>
    </row>
    <row r="22" spans="1:21" ht="20.25" customHeight="1">
      <c r="A22" s="295" t="s">
        <v>287</v>
      </c>
      <c r="B22" s="287">
        <v>28.933005301199998</v>
      </c>
      <c r="C22" s="374">
        <v>89</v>
      </c>
      <c r="D22" s="374">
        <f t="shared" si="2"/>
        <v>47.739458746979992</v>
      </c>
      <c r="E22" s="374">
        <f t="shared" si="3"/>
        <v>44</v>
      </c>
      <c r="F22" s="374">
        <f t="shared" si="0"/>
        <v>43.399507951799997</v>
      </c>
      <c r="G22" s="424">
        <f t="shared" si="4"/>
        <v>41</v>
      </c>
      <c r="H22" s="291">
        <f t="shared" si="1"/>
        <v>40.506207421679996</v>
      </c>
      <c r="I22" s="282"/>
      <c r="J22" s="275" t="s">
        <v>251</v>
      </c>
      <c r="K22" s="314">
        <v>10.01627</v>
      </c>
      <c r="L22" s="374">
        <f t="shared" si="10"/>
        <v>17</v>
      </c>
      <c r="M22" s="374">
        <f t="shared" si="5"/>
        <v>16.5268455</v>
      </c>
      <c r="N22" s="374">
        <f t="shared" si="6"/>
        <v>16</v>
      </c>
      <c r="O22" s="374">
        <f t="shared" si="7"/>
        <v>15.024405000000002</v>
      </c>
      <c r="P22" s="424">
        <f t="shared" si="8"/>
        <v>15</v>
      </c>
      <c r="Q22" s="11">
        <f t="shared" si="9"/>
        <v>14.022777999999999</v>
      </c>
    </row>
    <row r="23" spans="1:21" ht="20.25" customHeight="1">
      <c r="A23" s="295" t="s">
        <v>288</v>
      </c>
      <c r="B23" s="287">
        <v>29.831601099299998</v>
      </c>
      <c r="C23" s="374">
        <v>89</v>
      </c>
      <c r="D23" s="374">
        <f t="shared" si="2"/>
        <v>49.222141813844992</v>
      </c>
      <c r="E23" s="374">
        <f t="shared" si="3"/>
        <v>45</v>
      </c>
      <c r="F23" s="374">
        <f t="shared" si="0"/>
        <v>44.747401648949996</v>
      </c>
      <c r="G23" s="424">
        <f t="shared" si="4"/>
        <v>42</v>
      </c>
      <c r="H23" s="291">
        <f t="shared" si="1"/>
        <v>41.764241539019999</v>
      </c>
      <c r="I23" s="282"/>
      <c r="J23" s="275" t="s">
        <v>252</v>
      </c>
      <c r="K23" s="314">
        <v>10.687160000000002</v>
      </c>
      <c r="L23" s="374">
        <f t="shared" si="10"/>
        <v>18</v>
      </c>
      <c r="M23" s="374">
        <f t="shared" si="5"/>
        <v>17.633814000000001</v>
      </c>
      <c r="N23" s="374">
        <f t="shared" si="6"/>
        <v>17</v>
      </c>
      <c r="O23" s="374">
        <f t="shared" si="7"/>
        <v>16.030740000000002</v>
      </c>
      <c r="P23" s="424">
        <f t="shared" si="8"/>
        <v>15</v>
      </c>
      <c r="Q23" s="11">
        <f t="shared" si="9"/>
        <v>14.962024000000001</v>
      </c>
    </row>
    <row r="24" spans="1:21" ht="20.25" customHeight="1">
      <c r="A24" s="295" t="s">
        <v>289</v>
      </c>
      <c r="B24" s="287">
        <v>30.783578825999996</v>
      </c>
      <c r="C24" s="374">
        <v>89</v>
      </c>
      <c r="D24" s="374">
        <f t="shared" si="2"/>
        <v>50.79290506289999</v>
      </c>
      <c r="E24" s="374">
        <f t="shared" si="3"/>
        <v>47</v>
      </c>
      <c r="F24" s="374">
        <f t="shared" si="0"/>
        <v>46.175368238999994</v>
      </c>
      <c r="G24" s="424">
        <f t="shared" si="4"/>
        <v>44</v>
      </c>
      <c r="H24" s="291">
        <f t="shared" si="1"/>
        <v>43.097010356399991</v>
      </c>
      <c r="I24" s="282"/>
      <c r="J24" s="275" t="s">
        <v>253</v>
      </c>
      <c r="K24" s="314">
        <v>10.8284</v>
      </c>
      <c r="L24" s="374">
        <f t="shared" si="10"/>
        <v>18</v>
      </c>
      <c r="M24" s="374">
        <f>K24*1.65</f>
        <v>17.866859999999999</v>
      </c>
      <c r="N24" s="374">
        <f t="shared" si="6"/>
        <v>17</v>
      </c>
      <c r="O24" s="374">
        <f t="shared" si="7"/>
        <v>16.242599999999999</v>
      </c>
      <c r="P24" s="424">
        <f t="shared" si="8"/>
        <v>16</v>
      </c>
      <c r="Q24" s="11">
        <f t="shared" si="9"/>
        <v>15.159759999999999</v>
      </c>
    </row>
    <row r="25" spans="1:21" ht="20.25" customHeight="1">
      <c r="A25" s="295" t="s">
        <v>290</v>
      </c>
      <c r="B25" s="287">
        <v>31.255119195300001</v>
      </c>
      <c r="C25" s="374">
        <v>95</v>
      </c>
      <c r="D25" s="374">
        <f t="shared" si="2"/>
        <v>51.570946672245</v>
      </c>
      <c r="E25" s="374">
        <f t="shared" si="3"/>
        <v>47</v>
      </c>
      <c r="F25" s="374">
        <f t="shared" si="0"/>
        <v>46.882678792950003</v>
      </c>
      <c r="G25" s="424">
        <f t="shared" si="4"/>
        <v>44</v>
      </c>
      <c r="H25" s="291">
        <f t="shared" si="1"/>
        <v>43.757166873419997</v>
      </c>
      <c r="I25" s="292"/>
      <c r="J25" s="275" t="s">
        <v>254</v>
      </c>
      <c r="K25" s="314">
        <v>14.559490000000002</v>
      </c>
      <c r="L25" s="374">
        <f t="shared" si="10"/>
        <v>25</v>
      </c>
      <c r="M25" s="374">
        <f t="shared" si="5"/>
        <v>24.023158500000001</v>
      </c>
      <c r="N25" s="374">
        <f t="shared" si="6"/>
        <v>22</v>
      </c>
      <c r="O25" s="374">
        <f t="shared" si="7"/>
        <v>21.839235000000002</v>
      </c>
      <c r="P25" s="424">
        <f t="shared" si="8"/>
        <v>21</v>
      </c>
      <c r="Q25" s="11">
        <f t="shared" si="9"/>
        <v>20.383286000000002</v>
      </c>
    </row>
    <row r="26" spans="1:21" ht="20.25" customHeight="1">
      <c r="A26" s="295" t="s">
        <v>291</v>
      </c>
      <c r="B26" s="287">
        <v>32.705328255600001</v>
      </c>
      <c r="C26" s="374">
        <v>127</v>
      </c>
      <c r="D26" s="374">
        <f t="shared" si="2"/>
        <v>53.96379162174</v>
      </c>
      <c r="E26" s="374">
        <f t="shared" si="3"/>
        <v>50</v>
      </c>
      <c r="F26" s="374">
        <f t="shared" si="0"/>
        <v>49.057992383400006</v>
      </c>
      <c r="G26" s="424">
        <f t="shared" si="4"/>
        <v>46</v>
      </c>
      <c r="H26" s="291">
        <f t="shared" si="1"/>
        <v>45.787459557840002</v>
      </c>
      <c r="I26" s="292"/>
      <c r="J26" s="275" t="s">
        <v>255</v>
      </c>
      <c r="K26" s="314">
        <v>15.289230000000002</v>
      </c>
      <c r="L26" s="374">
        <v>27</v>
      </c>
      <c r="M26" s="374">
        <f t="shared" si="5"/>
        <v>25.2272295</v>
      </c>
      <c r="N26" s="374">
        <f t="shared" si="6"/>
        <v>23</v>
      </c>
      <c r="O26" s="374">
        <f t="shared" si="7"/>
        <v>22.933845000000002</v>
      </c>
      <c r="P26" s="424">
        <f t="shared" si="8"/>
        <v>22</v>
      </c>
      <c r="Q26" s="11">
        <f t="shared" si="9"/>
        <v>21.404922000000003</v>
      </c>
    </row>
    <row r="27" spans="1:21" ht="20.25" customHeight="1">
      <c r="A27" s="295" t="s">
        <v>292</v>
      </c>
      <c r="B27" s="287">
        <v>34.547004792299994</v>
      </c>
      <c r="C27" s="374">
        <v>140</v>
      </c>
      <c r="D27" s="374">
        <f t="shared" si="2"/>
        <v>57.002557907294985</v>
      </c>
      <c r="E27" s="374">
        <f t="shared" si="3"/>
        <v>52</v>
      </c>
      <c r="F27" s="374">
        <f t="shared" si="0"/>
        <v>51.820507188449994</v>
      </c>
      <c r="G27" s="424">
        <f t="shared" si="4"/>
        <v>49</v>
      </c>
      <c r="H27" s="291">
        <f t="shared" si="1"/>
        <v>48.365806709219989</v>
      </c>
      <c r="I27" s="292"/>
      <c r="J27" s="275" t="s">
        <v>256</v>
      </c>
      <c r="K27" s="314">
        <v>15.630560000000001</v>
      </c>
      <c r="L27" s="374">
        <v>27</v>
      </c>
      <c r="M27" s="374">
        <f t="shared" si="5"/>
        <v>25.790424000000002</v>
      </c>
      <c r="N27" s="374">
        <f t="shared" si="6"/>
        <v>24</v>
      </c>
      <c r="O27" s="374">
        <f t="shared" si="7"/>
        <v>23.44584</v>
      </c>
      <c r="P27" s="424">
        <f t="shared" si="8"/>
        <v>22</v>
      </c>
      <c r="Q27" s="11">
        <f t="shared" si="9"/>
        <v>21.882784000000001</v>
      </c>
    </row>
    <row r="28" spans="1:21" ht="20.25" customHeight="1">
      <c r="A28" s="295" t="s">
        <v>293</v>
      </c>
      <c r="B28" s="287">
        <v>49.146962264399995</v>
      </c>
      <c r="C28" s="374">
        <v>140</v>
      </c>
      <c r="D28" s="374">
        <f t="shared" si="2"/>
        <v>81.092487736259983</v>
      </c>
      <c r="E28" s="374">
        <f t="shared" si="3"/>
        <v>74</v>
      </c>
      <c r="F28" s="374">
        <f t="shared" si="0"/>
        <v>73.72044339659999</v>
      </c>
      <c r="G28" s="424">
        <f t="shared" si="4"/>
        <v>69</v>
      </c>
      <c r="H28" s="291">
        <f t="shared" si="1"/>
        <v>68.805747170159989</v>
      </c>
      <c r="I28" s="292"/>
      <c r="J28" s="275" t="s">
        <v>257</v>
      </c>
      <c r="K28" s="314">
        <v>16.713400000000004</v>
      </c>
      <c r="L28" s="374">
        <f t="shared" si="10"/>
        <v>28</v>
      </c>
      <c r="M28" s="374">
        <f t="shared" si="5"/>
        <v>27.577110000000005</v>
      </c>
      <c r="N28" s="374">
        <f t="shared" si="6"/>
        <v>26</v>
      </c>
      <c r="O28" s="374">
        <f t="shared" si="7"/>
        <v>25.070100000000004</v>
      </c>
      <c r="P28" s="424">
        <f t="shared" si="8"/>
        <v>24</v>
      </c>
      <c r="Q28" s="11">
        <f t="shared" si="9"/>
        <v>23.398760000000003</v>
      </c>
    </row>
    <row r="29" spans="1:21" ht="20.25" customHeight="1">
      <c r="A29" s="295" t="s">
        <v>294</v>
      </c>
      <c r="B29" s="287">
        <v>50.801802050999996</v>
      </c>
      <c r="C29" s="374">
        <v>140</v>
      </c>
      <c r="D29" s="374">
        <f t="shared" si="2"/>
        <v>83.822973384149989</v>
      </c>
      <c r="E29" s="374">
        <f t="shared" si="3"/>
        <v>77</v>
      </c>
      <c r="F29" s="374">
        <f t="shared" si="0"/>
        <v>76.202703076500001</v>
      </c>
      <c r="G29" s="424">
        <f t="shared" si="4"/>
        <v>72</v>
      </c>
      <c r="H29" s="291">
        <f t="shared" si="1"/>
        <v>71.122522871399994</v>
      </c>
      <c r="I29" s="292"/>
      <c r="J29" s="275" t="s">
        <v>258</v>
      </c>
      <c r="K29" s="314">
        <v>17.254820000000002</v>
      </c>
      <c r="L29" s="374">
        <f t="shared" si="10"/>
        <v>29</v>
      </c>
      <c r="M29" s="374">
        <f t="shared" si="5"/>
        <v>28.470453000000003</v>
      </c>
      <c r="N29" s="374">
        <f t="shared" si="6"/>
        <v>26</v>
      </c>
      <c r="O29" s="374">
        <f t="shared" si="7"/>
        <v>25.882230000000003</v>
      </c>
      <c r="P29" s="424">
        <f t="shared" si="8"/>
        <v>25</v>
      </c>
      <c r="Q29" s="11">
        <f t="shared" si="9"/>
        <v>24.156748</v>
      </c>
    </row>
    <row r="30" spans="1:21" ht="20.25" customHeight="1">
      <c r="A30" s="295" t="s">
        <v>295</v>
      </c>
      <c r="B30" s="287">
        <v>51.842749658700001</v>
      </c>
      <c r="C30" s="374">
        <v>142</v>
      </c>
      <c r="D30" s="374">
        <f t="shared" si="2"/>
        <v>85.540536936854991</v>
      </c>
      <c r="E30" s="374">
        <f t="shared" si="3"/>
        <v>78</v>
      </c>
      <c r="F30" s="374">
        <f t="shared" si="0"/>
        <v>77.764124488050001</v>
      </c>
      <c r="G30" s="424">
        <f t="shared" si="4"/>
        <v>73</v>
      </c>
      <c r="H30" s="291">
        <f t="shared" si="1"/>
        <v>72.579849522179998</v>
      </c>
      <c r="I30" s="292"/>
      <c r="J30" s="275" t="s">
        <v>259</v>
      </c>
      <c r="K30" s="314">
        <v>18.008100000000002</v>
      </c>
      <c r="L30" s="374">
        <f t="shared" si="10"/>
        <v>30</v>
      </c>
      <c r="M30" s="374">
        <f t="shared" si="5"/>
        <v>29.713365000000003</v>
      </c>
      <c r="N30" s="374">
        <f t="shared" si="6"/>
        <v>28</v>
      </c>
      <c r="O30" s="374">
        <f t="shared" si="7"/>
        <v>27.012150000000005</v>
      </c>
      <c r="P30" s="424">
        <f t="shared" si="8"/>
        <v>26</v>
      </c>
      <c r="Q30" s="11">
        <f t="shared" si="9"/>
        <v>25.211340000000003</v>
      </c>
    </row>
    <row r="31" spans="1:21" ht="20.25" customHeight="1">
      <c r="A31" s="295" t="s">
        <v>296</v>
      </c>
      <c r="B31" s="287">
        <v>52.910388230699994</v>
      </c>
      <c r="C31" s="374">
        <v>142</v>
      </c>
      <c r="D31" s="374">
        <f t="shared" si="2"/>
        <v>87.302140580654978</v>
      </c>
      <c r="E31" s="374">
        <f t="shared" si="3"/>
        <v>80</v>
      </c>
      <c r="F31" s="374">
        <f t="shared" si="0"/>
        <v>79.36558234604999</v>
      </c>
      <c r="G31" s="424">
        <f t="shared" si="4"/>
        <v>75</v>
      </c>
      <c r="H31" s="291">
        <f t="shared" si="1"/>
        <v>74.07454352297998</v>
      </c>
      <c r="I31" s="292"/>
      <c r="J31" s="275" t="s">
        <v>260</v>
      </c>
      <c r="K31" s="314">
        <v>21.115380000000002</v>
      </c>
      <c r="L31" s="374">
        <f t="shared" si="10"/>
        <v>35</v>
      </c>
      <c r="M31" s="374">
        <f t="shared" si="5"/>
        <v>34.840377000000004</v>
      </c>
      <c r="N31" s="374">
        <f t="shared" si="6"/>
        <v>32</v>
      </c>
      <c r="O31" s="374">
        <f t="shared" si="7"/>
        <v>31.673070000000003</v>
      </c>
      <c r="P31" s="424">
        <f t="shared" si="8"/>
        <v>30</v>
      </c>
      <c r="Q31" s="11">
        <f t="shared" si="9"/>
        <v>29.561532</v>
      </c>
    </row>
    <row r="32" spans="1:21" ht="20.25" customHeight="1">
      <c r="A32" s="295" t="s">
        <v>297</v>
      </c>
      <c r="B32" s="287">
        <v>53.889056921699989</v>
      </c>
      <c r="C32" s="374">
        <v>157</v>
      </c>
      <c r="D32" s="374">
        <f t="shared" si="2"/>
        <v>88.916943920804982</v>
      </c>
      <c r="E32" s="374">
        <f t="shared" si="3"/>
        <v>81</v>
      </c>
      <c r="F32" s="374">
        <f t="shared" si="0"/>
        <v>80.833585382549984</v>
      </c>
      <c r="G32" s="424">
        <f t="shared" si="4"/>
        <v>76</v>
      </c>
      <c r="H32" s="291">
        <f t="shared" si="1"/>
        <v>75.444679690379985</v>
      </c>
      <c r="I32" s="292"/>
      <c r="J32" s="275" t="s">
        <v>261</v>
      </c>
      <c r="K32" s="314">
        <v>25.246650000000002</v>
      </c>
      <c r="L32" s="374">
        <f t="shared" si="10"/>
        <v>42</v>
      </c>
      <c r="M32" s="374">
        <f t="shared" si="5"/>
        <v>41.656972500000002</v>
      </c>
      <c r="N32" s="374">
        <f t="shared" si="6"/>
        <v>38</v>
      </c>
      <c r="O32" s="374">
        <f t="shared" si="7"/>
        <v>37.869975000000004</v>
      </c>
      <c r="P32" s="424">
        <f t="shared" si="8"/>
        <v>36</v>
      </c>
      <c r="Q32" s="11">
        <f t="shared" si="9"/>
        <v>35.345309999999998</v>
      </c>
    </row>
    <row r="33" spans="1:17" ht="20.25" customHeight="1" thickBot="1">
      <c r="A33" s="330" t="s">
        <v>298</v>
      </c>
      <c r="B33" s="320">
        <v>55.739630446499987</v>
      </c>
      <c r="C33" s="374">
        <v>162</v>
      </c>
      <c r="D33" s="425">
        <f t="shared" si="2"/>
        <v>91.970390236724981</v>
      </c>
      <c r="E33" s="374">
        <f t="shared" si="3"/>
        <v>84</v>
      </c>
      <c r="F33" s="425">
        <f t="shared" si="0"/>
        <v>83.609445669749988</v>
      </c>
      <c r="G33" s="424">
        <f t="shared" si="4"/>
        <v>79</v>
      </c>
      <c r="H33" s="291">
        <f t="shared" si="1"/>
        <v>78.035482625099974</v>
      </c>
      <c r="I33" s="292"/>
      <c r="J33" s="275" t="s">
        <v>262</v>
      </c>
      <c r="K33" s="314">
        <v>25.917540000000002</v>
      </c>
      <c r="L33" s="374">
        <f t="shared" si="10"/>
        <v>43</v>
      </c>
      <c r="M33" s="374">
        <f t="shared" si="5"/>
        <v>42.763941000000003</v>
      </c>
      <c r="N33" s="374">
        <f t="shared" si="6"/>
        <v>39</v>
      </c>
      <c r="O33" s="374">
        <f t="shared" si="7"/>
        <v>38.876310000000004</v>
      </c>
      <c r="P33" s="424">
        <f t="shared" si="8"/>
        <v>37</v>
      </c>
      <c r="Q33" s="11">
        <f t="shared" si="9"/>
        <v>36.284556000000002</v>
      </c>
    </row>
    <row r="34" spans="1:17" ht="20.25" customHeight="1">
      <c r="A34" s="344" t="s">
        <v>113</v>
      </c>
      <c r="B34" s="332" t="s">
        <v>634</v>
      </c>
      <c r="C34" s="421" t="s">
        <v>790</v>
      </c>
      <c r="D34" s="422"/>
      <c r="E34" s="421" t="s">
        <v>791</v>
      </c>
      <c r="F34" s="422"/>
      <c r="G34" s="423" t="s">
        <v>635</v>
      </c>
      <c r="H34" s="291"/>
      <c r="I34" s="292"/>
      <c r="J34" s="275" t="s">
        <v>263</v>
      </c>
      <c r="K34" s="314">
        <v>29.307300000000001</v>
      </c>
      <c r="L34" s="374">
        <f t="shared" si="10"/>
        <v>49</v>
      </c>
      <c r="M34" s="374">
        <f t="shared" si="5"/>
        <v>48.357044999999999</v>
      </c>
      <c r="N34" s="374">
        <f t="shared" si="6"/>
        <v>44</v>
      </c>
      <c r="O34" s="374">
        <f t="shared" si="7"/>
        <v>43.960950000000004</v>
      </c>
      <c r="P34" s="424">
        <f t="shared" si="8"/>
        <v>42</v>
      </c>
      <c r="Q34" s="11">
        <f t="shared" si="9"/>
        <v>41.03022</v>
      </c>
    </row>
    <row r="35" spans="1:17" ht="20.25" customHeight="1">
      <c r="A35" s="347" t="s">
        <v>299</v>
      </c>
      <c r="B35" s="314">
        <v>12.705000000000002</v>
      </c>
      <c r="C35" s="374">
        <v>24</v>
      </c>
      <c r="D35" s="374">
        <f>B35*1.65</f>
        <v>20.963250000000002</v>
      </c>
      <c r="E35" s="374">
        <f>CEILING(F35,1)</f>
        <v>20</v>
      </c>
      <c r="F35" s="374">
        <f>B35*1.5</f>
        <v>19.057500000000005</v>
      </c>
      <c r="G35" s="424">
        <f>CEILING(H35,1)</f>
        <v>18</v>
      </c>
      <c r="H35" s="291">
        <f t="shared" ref="H35:H48" si="11">B35*1.4</f>
        <v>17.787000000000003</v>
      </c>
      <c r="I35" s="292"/>
      <c r="J35" s="275" t="s">
        <v>264</v>
      </c>
      <c r="K35" s="314">
        <v>30.660850000000007</v>
      </c>
      <c r="L35" s="374">
        <f t="shared" si="10"/>
        <v>51</v>
      </c>
      <c r="M35" s="374">
        <f t="shared" si="5"/>
        <v>50.59040250000001</v>
      </c>
      <c r="N35" s="374">
        <f t="shared" si="6"/>
        <v>46</v>
      </c>
      <c r="O35" s="374">
        <f t="shared" si="7"/>
        <v>45.991275000000009</v>
      </c>
      <c r="P35" s="424">
        <f t="shared" si="8"/>
        <v>43</v>
      </c>
      <c r="Q35" s="11">
        <f t="shared" si="9"/>
        <v>42.925190000000008</v>
      </c>
    </row>
    <row r="36" spans="1:17" ht="20.25" customHeight="1">
      <c r="A36" s="275" t="s">
        <v>300</v>
      </c>
      <c r="B36" s="314">
        <v>12.934851930000001</v>
      </c>
      <c r="C36" s="374">
        <v>24</v>
      </c>
      <c r="D36" s="374">
        <f t="shared" ref="D36:D48" si="12">B36*1.65</f>
        <v>21.342505684500001</v>
      </c>
      <c r="E36" s="374">
        <f t="shared" ref="E36:E48" si="13">CEILING(F36,1)</f>
        <v>20</v>
      </c>
      <c r="F36" s="374">
        <f t="shared" ref="F36:F48" si="14">B36*1.5</f>
        <v>19.402277895000001</v>
      </c>
      <c r="G36" s="424">
        <f t="shared" ref="G36:G48" si="15">CEILING(H36,1)</f>
        <v>19</v>
      </c>
      <c r="H36" s="291">
        <f t="shared" si="11"/>
        <v>18.108792701999999</v>
      </c>
      <c r="I36" s="292"/>
      <c r="J36" s="275" t="s">
        <v>265</v>
      </c>
      <c r="K36" s="314">
        <v>33.297330000000002</v>
      </c>
      <c r="L36" s="374">
        <v>71</v>
      </c>
      <c r="M36" s="374">
        <f t="shared" si="5"/>
        <v>54.940594500000003</v>
      </c>
      <c r="N36" s="374">
        <f t="shared" si="6"/>
        <v>50</v>
      </c>
      <c r="O36" s="374">
        <f t="shared" si="7"/>
        <v>49.945995000000003</v>
      </c>
      <c r="P36" s="424">
        <f t="shared" si="8"/>
        <v>47</v>
      </c>
      <c r="Q36" s="11">
        <f t="shared" si="9"/>
        <v>46.616261999999999</v>
      </c>
    </row>
    <row r="37" spans="1:17" ht="20.25" customHeight="1">
      <c r="A37" s="275" t="s">
        <v>301</v>
      </c>
      <c r="B37" s="314">
        <v>13.009511969999998</v>
      </c>
      <c r="C37" s="374">
        <v>27</v>
      </c>
      <c r="D37" s="374">
        <f t="shared" si="12"/>
        <v>21.465694750499996</v>
      </c>
      <c r="E37" s="374">
        <f t="shared" si="13"/>
        <v>20</v>
      </c>
      <c r="F37" s="374">
        <f t="shared" si="14"/>
        <v>19.514267954999998</v>
      </c>
      <c r="G37" s="424">
        <f t="shared" si="15"/>
        <v>19</v>
      </c>
      <c r="H37" s="291">
        <f t="shared" si="11"/>
        <v>18.213316757999998</v>
      </c>
      <c r="I37" s="292"/>
      <c r="J37" s="275" t="s">
        <v>266</v>
      </c>
      <c r="K37" s="314">
        <v>36.687090000000012</v>
      </c>
      <c r="L37" s="374">
        <f t="shared" si="10"/>
        <v>61</v>
      </c>
      <c r="M37" s="374">
        <f t="shared" si="5"/>
        <v>60.533698500000014</v>
      </c>
      <c r="N37" s="374">
        <f t="shared" si="6"/>
        <v>56</v>
      </c>
      <c r="O37" s="374">
        <f t="shared" si="7"/>
        <v>55.030635000000018</v>
      </c>
      <c r="P37" s="424">
        <f t="shared" si="8"/>
        <v>52</v>
      </c>
      <c r="Q37" s="11">
        <f t="shared" si="9"/>
        <v>51.361926000000011</v>
      </c>
    </row>
    <row r="38" spans="1:17" ht="20.25" customHeight="1">
      <c r="A38" s="275" t="s">
        <v>302</v>
      </c>
      <c r="B38" s="314">
        <v>13.242824595000002</v>
      </c>
      <c r="C38" s="374">
        <v>28</v>
      </c>
      <c r="D38" s="374">
        <f t="shared" si="12"/>
        <v>21.850660581750002</v>
      </c>
      <c r="E38" s="374">
        <f t="shared" si="13"/>
        <v>20</v>
      </c>
      <c r="F38" s="374">
        <f t="shared" si="14"/>
        <v>19.864236892500003</v>
      </c>
      <c r="G38" s="424">
        <f t="shared" si="15"/>
        <v>19</v>
      </c>
      <c r="H38" s="291">
        <f t="shared" si="11"/>
        <v>18.539954433000002</v>
      </c>
      <c r="I38" s="292"/>
      <c r="J38" s="275" t="s">
        <v>267</v>
      </c>
      <c r="K38" s="314">
        <v>38.711530000000003</v>
      </c>
      <c r="L38" s="374">
        <v>83</v>
      </c>
      <c r="M38" s="374">
        <f t="shared" si="5"/>
        <v>63.874024500000004</v>
      </c>
      <c r="N38" s="374">
        <f t="shared" si="6"/>
        <v>59</v>
      </c>
      <c r="O38" s="374">
        <f t="shared" si="7"/>
        <v>58.067295000000001</v>
      </c>
      <c r="P38" s="424">
        <f t="shared" si="8"/>
        <v>55</v>
      </c>
      <c r="Q38" s="11">
        <f t="shared" si="9"/>
        <v>54.196142000000002</v>
      </c>
    </row>
    <row r="39" spans="1:17" ht="20.25" customHeight="1">
      <c r="A39" s="275" t="s">
        <v>303</v>
      </c>
      <c r="B39" s="314">
        <v>13.242824595000002</v>
      </c>
      <c r="C39" s="374">
        <v>28</v>
      </c>
      <c r="D39" s="374">
        <f t="shared" si="12"/>
        <v>21.850660581750002</v>
      </c>
      <c r="E39" s="374">
        <f t="shared" si="13"/>
        <v>20</v>
      </c>
      <c r="F39" s="374">
        <f t="shared" si="14"/>
        <v>19.864236892500003</v>
      </c>
      <c r="G39" s="424">
        <f t="shared" si="15"/>
        <v>19</v>
      </c>
      <c r="H39" s="291">
        <f t="shared" si="11"/>
        <v>18.539954433000002</v>
      </c>
      <c r="I39" s="292"/>
      <c r="J39" s="275" t="s">
        <v>268</v>
      </c>
      <c r="K39" s="314">
        <v>39.38242000000001</v>
      </c>
      <c r="L39" s="374">
        <f t="shared" si="10"/>
        <v>65</v>
      </c>
      <c r="M39" s="374">
        <f t="shared" si="5"/>
        <v>64.980993000000012</v>
      </c>
      <c r="N39" s="374">
        <f t="shared" si="6"/>
        <v>60</v>
      </c>
      <c r="O39" s="374">
        <f t="shared" si="7"/>
        <v>59.073630000000016</v>
      </c>
      <c r="P39" s="424">
        <f t="shared" si="8"/>
        <v>56</v>
      </c>
      <c r="Q39" s="11">
        <f t="shared" si="9"/>
        <v>55.135388000000013</v>
      </c>
    </row>
    <row r="40" spans="1:17" ht="20.25" customHeight="1">
      <c r="A40" s="275" t="s">
        <v>304</v>
      </c>
      <c r="B40" s="314">
        <v>13.541464755000002</v>
      </c>
      <c r="C40" s="374">
        <v>30</v>
      </c>
      <c r="D40" s="374">
        <f t="shared" si="12"/>
        <v>22.343416845750003</v>
      </c>
      <c r="E40" s="374">
        <f t="shared" si="13"/>
        <v>21</v>
      </c>
      <c r="F40" s="374">
        <f t="shared" si="14"/>
        <v>20.312197132500003</v>
      </c>
      <c r="G40" s="424">
        <f t="shared" si="15"/>
        <v>19</v>
      </c>
      <c r="H40" s="291">
        <f t="shared" si="11"/>
        <v>18.958050657000001</v>
      </c>
      <c r="I40" s="292"/>
      <c r="J40" s="275" t="s">
        <v>269</v>
      </c>
      <c r="K40" s="314">
        <v>40.806590000000007</v>
      </c>
      <c r="L40" s="374">
        <f t="shared" si="10"/>
        <v>68</v>
      </c>
      <c r="M40" s="374">
        <f t="shared" si="5"/>
        <v>67.33087350000001</v>
      </c>
      <c r="N40" s="374">
        <f t="shared" si="6"/>
        <v>62</v>
      </c>
      <c r="O40" s="374">
        <f t="shared" si="7"/>
        <v>61.209885000000014</v>
      </c>
      <c r="P40" s="424">
        <f t="shared" si="8"/>
        <v>58</v>
      </c>
      <c r="Q40" s="11">
        <f t="shared" si="9"/>
        <v>57.129226000000003</v>
      </c>
    </row>
    <row r="41" spans="1:17" ht="20.25" customHeight="1">
      <c r="A41" s="275" t="s">
        <v>305</v>
      </c>
      <c r="B41" s="314">
        <v>15.361303230000001</v>
      </c>
      <c r="C41" s="374">
        <v>32</v>
      </c>
      <c r="D41" s="374">
        <f t="shared" si="12"/>
        <v>25.346150329499999</v>
      </c>
      <c r="E41" s="374">
        <f t="shared" si="13"/>
        <v>24</v>
      </c>
      <c r="F41" s="374">
        <f t="shared" si="14"/>
        <v>23.041954844999999</v>
      </c>
      <c r="G41" s="424">
        <f t="shared" si="15"/>
        <v>22</v>
      </c>
      <c r="H41" s="291">
        <f t="shared" si="11"/>
        <v>21.505824522000001</v>
      </c>
      <c r="I41" s="292"/>
      <c r="J41" s="275" t="s">
        <v>270</v>
      </c>
      <c r="K41" s="314">
        <v>42.842800000000004</v>
      </c>
      <c r="L41" s="374">
        <f t="shared" si="10"/>
        <v>71</v>
      </c>
      <c r="M41" s="374">
        <f t="shared" si="5"/>
        <v>70.69062000000001</v>
      </c>
      <c r="N41" s="374">
        <f t="shared" si="6"/>
        <v>65</v>
      </c>
      <c r="O41" s="374">
        <f t="shared" si="7"/>
        <v>64.264200000000002</v>
      </c>
      <c r="P41" s="424">
        <f t="shared" si="8"/>
        <v>60</v>
      </c>
      <c r="Q41" s="11">
        <f t="shared" si="9"/>
        <v>59.97992</v>
      </c>
    </row>
    <row r="42" spans="1:17" ht="20.25" customHeight="1" thickBot="1">
      <c r="A42" s="275" t="s">
        <v>306</v>
      </c>
      <c r="B42" s="314">
        <v>16.229226194999999</v>
      </c>
      <c r="C42" s="374">
        <v>34</v>
      </c>
      <c r="D42" s="374">
        <f t="shared" si="12"/>
        <v>26.778223221749997</v>
      </c>
      <c r="E42" s="374">
        <f t="shared" si="13"/>
        <v>25</v>
      </c>
      <c r="F42" s="374">
        <f t="shared" si="14"/>
        <v>24.3438392925</v>
      </c>
      <c r="G42" s="424">
        <f t="shared" si="15"/>
        <v>23</v>
      </c>
      <c r="H42" s="291">
        <f t="shared" si="11"/>
        <v>22.720916672999998</v>
      </c>
      <c r="I42" s="292"/>
      <c r="J42" s="342" t="s">
        <v>271</v>
      </c>
      <c r="K42" s="343">
        <v>61.180460000000011</v>
      </c>
      <c r="L42" s="374">
        <f t="shared" si="10"/>
        <v>95</v>
      </c>
      <c r="M42" s="425">
        <f t="shared" ref="M42" si="16">K42*1.55</f>
        <v>94.829713000000012</v>
      </c>
      <c r="N42" s="374">
        <f t="shared" si="6"/>
        <v>92</v>
      </c>
      <c r="O42" s="425">
        <f t="shared" si="7"/>
        <v>91.770690000000016</v>
      </c>
      <c r="P42" s="424">
        <f t="shared" si="8"/>
        <v>86</v>
      </c>
      <c r="Q42" s="11">
        <f t="shared" si="9"/>
        <v>85.652644000000009</v>
      </c>
    </row>
    <row r="43" spans="1:17" ht="20.25" customHeight="1">
      <c r="A43" s="275" t="s">
        <v>307</v>
      </c>
      <c r="B43" s="314">
        <v>17.731759499999999</v>
      </c>
      <c r="C43" s="374">
        <v>36</v>
      </c>
      <c r="D43" s="374">
        <f t="shared" si="12"/>
        <v>29.257403174999997</v>
      </c>
      <c r="E43" s="374">
        <f t="shared" si="13"/>
        <v>27</v>
      </c>
      <c r="F43" s="374">
        <f t="shared" si="14"/>
        <v>26.59763925</v>
      </c>
      <c r="G43" s="424">
        <f t="shared" si="15"/>
        <v>25</v>
      </c>
      <c r="H43" s="291">
        <f t="shared" si="11"/>
        <v>24.824463299999998</v>
      </c>
      <c r="I43" s="292"/>
      <c r="J43" s="344" t="s">
        <v>666</v>
      </c>
      <c r="K43" s="332" t="s">
        <v>634</v>
      </c>
      <c r="L43" s="421" t="s">
        <v>790</v>
      </c>
      <c r="M43" s="422"/>
      <c r="N43" s="421" t="s">
        <v>791</v>
      </c>
      <c r="O43" s="422"/>
      <c r="P43" s="423" t="s">
        <v>635</v>
      </c>
    </row>
    <row r="44" spans="1:17" ht="20.25" customHeight="1">
      <c r="A44" s="275" t="s">
        <v>308</v>
      </c>
      <c r="B44" s="314">
        <v>18.403699859999996</v>
      </c>
      <c r="C44" s="374">
        <v>36</v>
      </c>
      <c r="D44" s="374">
        <f t="shared" si="12"/>
        <v>30.366104768999993</v>
      </c>
      <c r="E44" s="374">
        <f t="shared" si="13"/>
        <v>28</v>
      </c>
      <c r="F44" s="374">
        <f t="shared" si="14"/>
        <v>27.605549789999994</v>
      </c>
      <c r="G44" s="424">
        <f t="shared" si="15"/>
        <v>26</v>
      </c>
      <c r="H44" s="291">
        <f t="shared" si="11"/>
        <v>25.765179803999992</v>
      </c>
      <c r="I44" s="292"/>
      <c r="J44" s="275" t="s">
        <v>636</v>
      </c>
      <c r="K44" s="314">
        <v>9.3060000000000009</v>
      </c>
      <c r="L44" s="374">
        <v>17</v>
      </c>
      <c r="M44" s="374">
        <f>K44*1.65</f>
        <v>15.354900000000001</v>
      </c>
      <c r="N44" s="374">
        <f>CEILING(O44,1)</f>
        <v>14</v>
      </c>
      <c r="O44" s="374">
        <f>K44*1.5</f>
        <v>13.959000000000001</v>
      </c>
      <c r="P44" s="424">
        <f>CEILING(Q44,1)</f>
        <v>14</v>
      </c>
      <c r="Q44" s="11">
        <f>K44*1.4</f>
        <v>13.028400000000001</v>
      </c>
    </row>
    <row r="45" spans="1:17" ht="20.25" customHeight="1">
      <c r="A45" s="275" t="s">
        <v>309</v>
      </c>
      <c r="B45" s="314">
        <v>21.05413128</v>
      </c>
      <c r="C45" s="374">
        <v>39</v>
      </c>
      <c r="D45" s="374">
        <f t="shared" si="12"/>
        <v>34.739316611999996</v>
      </c>
      <c r="E45" s="374">
        <f t="shared" si="13"/>
        <v>32</v>
      </c>
      <c r="F45" s="374">
        <f t="shared" si="14"/>
        <v>31.58119692</v>
      </c>
      <c r="G45" s="424">
        <f t="shared" si="15"/>
        <v>30</v>
      </c>
      <c r="H45" s="291">
        <f t="shared" si="11"/>
        <v>29.475783791999998</v>
      </c>
      <c r="I45" s="292"/>
      <c r="J45" s="275" t="s">
        <v>637</v>
      </c>
      <c r="K45" s="314">
        <v>9.18</v>
      </c>
      <c r="L45" s="374">
        <v>17</v>
      </c>
      <c r="M45" s="374">
        <f t="shared" ref="M45:M73" si="17">K45*1.65</f>
        <v>15.146999999999998</v>
      </c>
      <c r="N45" s="374">
        <f t="shared" ref="N45:N73" si="18">CEILING(O45,1)</f>
        <v>14</v>
      </c>
      <c r="O45" s="374">
        <f t="shared" ref="O45:O73" si="19">K45*1.5</f>
        <v>13.77</v>
      </c>
      <c r="P45" s="424">
        <f t="shared" ref="P45:P84" si="20">CEILING(Q45,1)</f>
        <v>13</v>
      </c>
      <c r="Q45" s="11">
        <f t="shared" ref="Q45:Q71" si="21">K45*1.4</f>
        <v>12.851999999999999</v>
      </c>
    </row>
    <row r="46" spans="1:17" ht="20.25" customHeight="1">
      <c r="A46" s="275" t="s">
        <v>310</v>
      </c>
      <c r="B46" s="314">
        <v>27.129592035000002</v>
      </c>
      <c r="C46" s="374">
        <v>47</v>
      </c>
      <c r="D46" s="374">
        <f t="shared" si="12"/>
        <v>44.763826857749997</v>
      </c>
      <c r="E46" s="374">
        <f t="shared" si="13"/>
        <v>41</v>
      </c>
      <c r="F46" s="374">
        <f t="shared" si="14"/>
        <v>40.694388052500003</v>
      </c>
      <c r="G46" s="424">
        <f t="shared" si="15"/>
        <v>38</v>
      </c>
      <c r="H46" s="291">
        <f t="shared" si="11"/>
        <v>37.981428848999997</v>
      </c>
      <c r="I46" s="292"/>
      <c r="J46" s="275" t="s">
        <v>638</v>
      </c>
      <c r="K46" s="314">
        <v>9.36</v>
      </c>
      <c r="L46" s="374">
        <v>17</v>
      </c>
      <c r="M46" s="374">
        <f t="shared" si="17"/>
        <v>15.443999999999999</v>
      </c>
      <c r="N46" s="374">
        <f t="shared" si="18"/>
        <v>15</v>
      </c>
      <c r="O46" s="374">
        <f t="shared" si="19"/>
        <v>14.04</v>
      </c>
      <c r="P46" s="424">
        <f t="shared" si="20"/>
        <v>14</v>
      </c>
      <c r="Q46" s="11">
        <f t="shared" si="21"/>
        <v>13.103999999999999</v>
      </c>
    </row>
    <row r="47" spans="1:17" ht="20.25" customHeight="1">
      <c r="A47" s="275" t="s">
        <v>311</v>
      </c>
      <c r="B47" s="314">
        <v>27.614882295000001</v>
      </c>
      <c r="C47" s="374">
        <v>51</v>
      </c>
      <c r="D47" s="374">
        <f t="shared" si="12"/>
        <v>45.564555786749999</v>
      </c>
      <c r="E47" s="374">
        <f t="shared" si="13"/>
        <v>42</v>
      </c>
      <c r="F47" s="374">
        <f t="shared" si="14"/>
        <v>41.422323442500002</v>
      </c>
      <c r="G47" s="424">
        <f t="shared" si="15"/>
        <v>39</v>
      </c>
      <c r="H47" s="291">
        <f t="shared" si="11"/>
        <v>38.660835212999999</v>
      </c>
      <c r="I47" s="292"/>
      <c r="J47" s="275" t="s">
        <v>639</v>
      </c>
      <c r="K47" s="314">
        <v>9.99</v>
      </c>
      <c r="L47" s="374">
        <v>18</v>
      </c>
      <c r="M47" s="374">
        <f t="shared" si="17"/>
        <v>16.483499999999999</v>
      </c>
      <c r="N47" s="374">
        <f t="shared" si="18"/>
        <v>15</v>
      </c>
      <c r="O47" s="374">
        <f t="shared" si="19"/>
        <v>14.984999999999999</v>
      </c>
      <c r="P47" s="424">
        <f t="shared" si="20"/>
        <v>14</v>
      </c>
      <c r="Q47" s="11">
        <f t="shared" si="21"/>
        <v>13.985999999999999</v>
      </c>
    </row>
    <row r="48" spans="1:17" ht="20.25" customHeight="1" thickBot="1">
      <c r="A48" s="277" t="s">
        <v>312</v>
      </c>
      <c r="B48" s="315">
        <v>28.594795319999999</v>
      </c>
      <c r="C48" s="374">
        <v>54</v>
      </c>
      <c r="D48" s="377">
        <f t="shared" si="12"/>
        <v>47.181412277999996</v>
      </c>
      <c r="E48" s="374">
        <f t="shared" si="13"/>
        <v>43</v>
      </c>
      <c r="F48" s="377">
        <f t="shared" si="14"/>
        <v>42.892192979999997</v>
      </c>
      <c r="G48" s="424">
        <f t="shared" si="15"/>
        <v>41</v>
      </c>
      <c r="H48" s="291">
        <f t="shared" si="11"/>
        <v>40.032713447999996</v>
      </c>
      <c r="I48" s="292"/>
      <c r="J48" s="275" t="s">
        <v>640</v>
      </c>
      <c r="K48" s="314">
        <v>9.99</v>
      </c>
      <c r="L48" s="374">
        <v>18</v>
      </c>
      <c r="M48" s="374">
        <f t="shared" si="17"/>
        <v>16.483499999999999</v>
      </c>
      <c r="N48" s="374">
        <f t="shared" si="18"/>
        <v>15</v>
      </c>
      <c r="O48" s="374">
        <f t="shared" si="19"/>
        <v>14.984999999999999</v>
      </c>
      <c r="P48" s="424">
        <f t="shared" si="20"/>
        <v>14</v>
      </c>
      <c r="Q48" s="11">
        <f t="shared" si="21"/>
        <v>13.985999999999999</v>
      </c>
    </row>
    <row r="49" spans="1:17" ht="20.25" customHeight="1">
      <c r="A49" s="346" t="s">
        <v>112</v>
      </c>
      <c r="B49" s="331" t="s">
        <v>634</v>
      </c>
      <c r="C49" s="426" t="s">
        <v>790</v>
      </c>
      <c r="D49" s="427"/>
      <c r="E49" s="426" t="s">
        <v>791</v>
      </c>
      <c r="F49" s="427"/>
      <c r="G49" s="428" t="s">
        <v>635</v>
      </c>
      <c r="H49" s="291"/>
      <c r="I49" s="292"/>
      <c r="J49" s="275" t="s">
        <v>641</v>
      </c>
      <c r="K49" s="314">
        <v>10.530000000000001</v>
      </c>
      <c r="L49" s="374">
        <v>19</v>
      </c>
      <c r="M49" s="374">
        <f t="shared" si="17"/>
        <v>17.374500000000001</v>
      </c>
      <c r="N49" s="374">
        <f t="shared" si="18"/>
        <v>16</v>
      </c>
      <c r="O49" s="374">
        <f t="shared" si="19"/>
        <v>15.795000000000002</v>
      </c>
      <c r="P49" s="424">
        <f t="shared" si="20"/>
        <v>15</v>
      </c>
      <c r="Q49" s="11">
        <f t="shared" si="21"/>
        <v>14.742000000000001</v>
      </c>
    </row>
    <row r="50" spans="1:17" ht="20.25" customHeight="1">
      <c r="A50" s="296" t="s">
        <v>313</v>
      </c>
      <c r="B50" s="314">
        <v>17.168876009999995</v>
      </c>
      <c r="C50" s="374">
        <v>38</v>
      </c>
      <c r="D50" s="374">
        <f>B50*1.65</f>
        <v>28.328645416499988</v>
      </c>
      <c r="E50" s="374">
        <f>CEILING(F50,1)</f>
        <v>26</v>
      </c>
      <c r="F50" s="374">
        <f>B50*1.5</f>
        <v>25.753314014999994</v>
      </c>
      <c r="G50" s="424">
        <f>CEILING(H50,1)</f>
        <v>25</v>
      </c>
      <c r="H50" s="291">
        <f t="shared" ref="H50:H68" si="22">B50*1.4</f>
        <v>24.03642641399999</v>
      </c>
      <c r="I50" s="292"/>
      <c r="J50" s="275" t="s">
        <v>642</v>
      </c>
      <c r="K50" s="314">
        <v>11.61</v>
      </c>
      <c r="L50" s="374">
        <v>21</v>
      </c>
      <c r="M50" s="374">
        <f t="shared" si="17"/>
        <v>19.156499999999998</v>
      </c>
      <c r="N50" s="374">
        <f t="shared" si="18"/>
        <v>18</v>
      </c>
      <c r="O50" s="374">
        <f t="shared" si="19"/>
        <v>17.414999999999999</v>
      </c>
      <c r="P50" s="424">
        <f t="shared" si="20"/>
        <v>17</v>
      </c>
      <c r="Q50" s="11">
        <f t="shared" si="21"/>
        <v>16.253999999999998</v>
      </c>
    </row>
    <row r="51" spans="1:17" ht="20.25" customHeight="1">
      <c r="A51" s="296" t="s">
        <v>314</v>
      </c>
      <c r="B51" s="314">
        <v>17.37993114</v>
      </c>
      <c r="C51" s="374">
        <v>58</v>
      </c>
      <c r="D51" s="374">
        <f t="shared" ref="D51:D68" si="23">B51*1.65</f>
        <v>28.676886380999999</v>
      </c>
      <c r="E51" s="374">
        <f t="shared" ref="E51:E68" si="24">CEILING(F51,1)</f>
        <v>27</v>
      </c>
      <c r="F51" s="374">
        <f t="shared" ref="F51:F68" si="25">B51*1.5</f>
        <v>26.069896710000002</v>
      </c>
      <c r="G51" s="424">
        <f t="shared" ref="G51:G68" si="26">CEILING(H51,1)</f>
        <v>25</v>
      </c>
      <c r="H51" s="291">
        <f t="shared" si="22"/>
        <v>24.331903596</v>
      </c>
      <c r="I51" s="292"/>
      <c r="J51" s="275" t="s">
        <v>643</v>
      </c>
      <c r="K51" s="314">
        <v>13.41</v>
      </c>
      <c r="L51" s="374">
        <v>24</v>
      </c>
      <c r="M51" s="374">
        <f t="shared" si="17"/>
        <v>22.1265</v>
      </c>
      <c r="N51" s="374">
        <f t="shared" si="18"/>
        <v>21</v>
      </c>
      <c r="O51" s="374">
        <f t="shared" si="19"/>
        <v>20.115000000000002</v>
      </c>
      <c r="P51" s="424">
        <f t="shared" si="20"/>
        <v>19</v>
      </c>
      <c r="Q51" s="11">
        <f t="shared" si="21"/>
        <v>18.773999999999997</v>
      </c>
    </row>
    <row r="52" spans="1:17" ht="20.25" customHeight="1">
      <c r="A52" s="297" t="s">
        <v>315</v>
      </c>
      <c r="B52" s="323">
        <v>19.178487899999997</v>
      </c>
      <c r="C52" s="374">
        <v>42</v>
      </c>
      <c r="D52" s="374">
        <f t="shared" si="23"/>
        <v>31.644505034999995</v>
      </c>
      <c r="E52" s="374">
        <f t="shared" si="24"/>
        <v>29</v>
      </c>
      <c r="F52" s="374">
        <f t="shared" si="25"/>
        <v>28.767731849999997</v>
      </c>
      <c r="G52" s="424">
        <f t="shared" si="26"/>
        <v>27</v>
      </c>
      <c r="H52" s="291">
        <f t="shared" si="22"/>
        <v>26.849883059999993</v>
      </c>
      <c r="I52" s="292"/>
      <c r="J52" s="275" t="s">
        <v>644</v>
      </c>
      <c r="K52" s="314">
        <v>14.49</v>
      </c>
      <c r="L52" s="374">
        <v>25</v>
      </c>
      <c r="M52" s="374">
        <f t="shared" si="17"/>
        <v>23.9085</v>
      </c>
      <c r="N52" s="374">
        <f t="shared" si="18"/>
        <v>22</v>
      </c>
      <c r="O52" s="374">
        <f t="shared" si="19"/>
        <v>21.734999999999999</v>
      </c>
      <c r="P52" s="424">
        <f t="shared" si="20"/>
        <v>21</v>
      </c>
      <c r="Q52" s="11">
        <f t="shared" si="21"/>
        <v>20.285999999999998</v>
      </c>
    </row>
    <row r="53" spans="1:17" ht="20.25" customHeight="1">
      <c r="A53" s="297" t="s">
        <v>316</v>
      </c>
      <c r="B53" s="323">
        <v>19.536363989999998</v>
      </c>
      <c r="C53" s="374">
        <v>45</v>
      </c>
      <c r="D53" s="374">
        <f t="shared" si="23"/>
        <v>32.235000583499996</v>
      </c>
      <c r="E53" s="374">
        <f t="shared" si="24"/>
        <v>30</v>
      </c>
      <c r="F53" s="374">
        <f t="shared" si="25"/>
        <v>29.304545984999997</v>
      </c>
      <c r="G53" s="424">
        <f t="shared" si="26"/>
        <v>28</v>
      </c>
      <c r="H53" s="291">
        <f t="shared" si="22"/>
        <v>27.350909585999997</v>
      </c>
      <c r="I53" s="292"/>
      <c r="J53" s="275" t="s">
        <v>645</v>
      </c>
      <c r="K53" s="314">
        <v>16.47</v>
      </c>
      <c r="L53" s="374">
        <f t="shared" ref="L53:L73" si="27">CEILING(M53,1)</f>
        <v>28</v>
      </c>
      <c r="M53" s="374">
        <f t="shared" si="17"/>
        <v>27.175499999999996</v>
      </c>
      <c r="N53" s="374">
        <f t="shared" si="18"/>
        <v>25</v>
      </c>
      <c r="O53" s="374">
        <f t="shared" si="19"/>
        <v>24.704999999999998</v>
      </c>
      <c r="P53" s="424">
        <f t="shared" si="20"/>
        <v>24</v>
      </c>
      <c r="Q53" s="11">
        <f t="shared" si="21"/>
        <v>23.057999999999996</v>
      </c>
    </row>
    <row r="54" spans="1:17" ht="20.25" customHeight="1">
      <c r="A54" s="297" t="s">
        <v>317</v>
      </c>
      <c r="B54" s="323">
        <v>20.151176759999995</v>
      </c>
      <c r="C54" s="374">
        <v>45</v>
      </c>
      <c r="D54" s="374">
        <f t="shared" si="23"/>
        <v>33.249441653999988</v>
      </c>
      <c r="E54" s="374">
        <f t="shared" si="24"/>
        <v>31</v>
      </c>
      <c r="F54" s="374">
        <f t="shared" si="25"/>
        <v>30.226765139999991</v>
      </c>
      <c r="G54" s="424">
        <f t="shared" si="26"/>
        <v>29</v>
      </c>
      <c r="H54" s="291">
        <f t="shared" si="22"/>
        <v>28.211647463999991</v>
      </c>
      <c r="I54" s="292"/>
      <c r="J54" s="275" t="s">
        <v>646</v>
      </c>
      <c r="K54" s="314">
        <v>17.55</v>
      </c>
      <c r="L54" s="374">
        <v>30</v>
      </c>
      <c r="M54" s="374">
        <f t="shared" si="17"/>
        <v>28.9575</v>
      </c>
      <c r="N54" s="374">
        <f t="shared" si="18"/>
        <v>27</v>
      </c>
      <c r="O54" s="374">
        <f t="shared" si="19"/>
        <v>26.325000000000003</v>
      </c>
      <c r="P54" s="424">
        <f t="shared" si="20"/>
        <v>25</v>
      </c>
      <c r="Q54" s="11">
        <f t="shared" si="21"/>
        <v>24.57</v>
      </c>
    </row>
    <row r="55" spans="1:17" ht="20.25" customHeight="1">
      <c r="A55" s="297" t="s">
        <v>318</v>
      </c>
      <c r="B55" s="323">
        <v>23.353708949999994</v>
      </c>
      <c r="C55" s="374">
        <v>51</v>
      </c>
      <c r="D55" s="374">
        <f t="shared" si="23"/>
        <v>38.533619767499985</v>
      </c>
      <c r="E55" s="374">
        <f t="shared" si="24"/>
        <v>36</v>
      </c>
      <c r="F55" s="374">
        <f t="shared" si="25"/>
        <v>35.03056342499999</v>
      </c>
      <c r="G55" s="424">
        <f t="shared" si="26"/>
        <v>33</v>
      </c>
      <c r="H55" s="291">
        <f t="shared" si="22"/>
        <v>32.695192529999993</v>
      </c>
      <c r="I55" s="292"/>
      <c r="J55" s="275" t="s">
        <v>647</v>
      </c>
      <c r="K55" s="314">
        <v>17.82</v>
      </c>
      <c r="L55" s="374">
        <v>31</v>
      </c>
      <c r="M55" s="374">
        <f t="shared" si="17"/>
        <v>29.402999999999999</v>
      </c>
      <c r="N55" s="374">
        <f t="shared" si="18"/>
        <v>27</v>
      </c>
      <c r="O55" s="374">
        <f t="shared" si="19"/>
        <v>26.73</v>
      </c>
      <c r="P55" s="424">
        <f t="shared" si="20"/>
        <v>25</v>
      </c>
      <c r="Q55" s="11">
        <f t="shared" si="21"/>
        <v>24.948</v>
      </c>
    </row>
    <row r="56" spans="1:17" ht="20.25" customHeight="1">
      <c r="A56" s="296" t="s">
        <v>319</v>
      </c>
      <c r="B56" s="314">
        <v>23.922640169999994</v>
      </c>
      <c r="C56" s="374">
        <v>52</v>
      </c>
      <c r="D56" s="374">
        <f t="shared" si="23"/>
        <v>39.472356280499987</v>
      </c>
      <c r="E56" s="374">
        <f t="shared" si="24"/>
        <v>36</v>
      </c>
      <c r="F56" s="374">
        <f t="shared" si="25"/>
        <v>35.883960254999991</v>
      </c>
      <c r="G56" s="424">
        <f t="shared" si="26"/>
        <v>34</v>
      </c>
      <c r="H56" s="291">
        <f t="shared" si="22"/>
        <v>33.491696237999989</v>
      </c>
      <c r="I56" s="292"/>
      <c r="J56" s="275" t="s">
        <v>648</v>
      </c>
      <c r="K56" s="314">
        <v>19.350000000000001</v>
      </c>
      <c r="L56" s="374">
        <f t="shared" si="27"/>
        <v>32</v>
      </c>
      <c r="M56" s="374">
        <f t="shared" si="17"/>
        <v>31.927500000000002</v>
      </c>
      <c r="N56" s="374">
        <f t="shared" si="18"/>
        <v>30</v>
      </c>
      <c r="O56" s="374">
        <f t="shared" si="19"/>
        <v>29.025000000000002</v>
      </c>
      <c r="P56" s="424">
        <f t="shared" si="20"/>
        <v>28</v>
      </c>
      <c r="Q56" s="11">
        <f t="shared" si="21"/>
        <v>27.09</v>
      </c>
    </row>
    <row r="57" spans="1:17" ht="20.25" customHeight="1">
      <c r="A57" s="296" t="s">
        <v>320</v>
      </c>
      <c r="B57" s="314">
        <v>27.024232949999995</v>
      </c>
      <c r="C57" s="374">
        <v>59</v>
      </c>
      <c r="D57" s="374">
        <f t="shared" si="23"/>
        <v>44.589984367499987</v>
      </c>
      <c r="E57" s="374">
        <f t="shared" si="24"/>
        <v>41</v>
      </c>
      <c r="F57" s="374">
        <f t="shared" si="25"/>
        <v>40.53634942499999</v>
      </c>
      <c r="G57" s="424">
        <f t="shared" si="26"/>
        <v>38</v>
      </c>
      <c r="H57" s="291">
        <f t="shared" si="22"/>
        <v>37.833926129999988</v>
      </c>
      <c r="I57" s="292"/>
      <c r="J57" s="275" t="s">
        <v>649</v>
      </c>
      <c r="K57" s="314">
        <v>19.71</v>
      </c>
      <c r="L57" s="374">
        <f t="shared" si="27"/>
        <v>33</v>
      </c>
      <c r="M57" s="374">
        <f t="shared" si="17"/>
        <v>32.521500000000003</v>
      </c>
      <c r="N57" s="374">
        <f t="shared" si="18"/>
        <v>30</v>
      </c>
      <c r="O57" s="374">
        <f t="shared" si="19"/>
        <v>29.565000000000001</v>
      </c>
      <c r="P57" s="424">
        <f t="shared" si="20"/>
        <v>28</v>
      </c>
      <c r="Q57" s="11">
        <f t="shared" si="21"/>
        <v>27.594000000000001</v>
      </c>
    </row>
    <row r="58" spans="1:17" ht="20.25" customHeight="1">
      <c r="A58" s="296" t="s">
        <v>321</v>
      </c>
      <c r="B58" s="314">
        <v>29.052197459999995</v>
      </c>
      <c r="C58" s="374">
        <v>63</v>
      </c>
      <c r="D58" s="374">
        <f t="shared" si="23"/>
        <v>47.936125808999989</v>
      </c>
      <c r="E58" s="374">
        <f t="shared" si="24"/>
        <v>44</v>
      </c>
      <c r="F58" s="374">
        <f t="shared" si="25"/>
        <v>43.578296189999989</v>
      </c>
      <c r="G58" s="424">
        <f t="shared" si="26"/>
        <v>41</v>
      </c>
      <c r="H58" s="291">
        <f t="shared" si="22"/>
        <v>40.673076443999989</v>
      </c>
      <c r="I58" s="292"/>
      <c r="J58" s="275" t="s">
        <v>650</v>
      </c>
      <c r="K58" s="314">
        <v>20.25</v>
      </c>
      <c r="L58" s="374">
        <f t="shared" si="27"/>
        <v>34</v>
      </c>
      <c r="M58" s="374">
        <f t="shared" si="17"/>
        <v>33.412500000000001</v>
      </c>
      <c r="N58" s="374">
        <f t="shared" si="18"/>
        <v>31</v>
      </c>
      <c r="O58" s="374">
        <f t="shared" si="19"/>
        <v>30.375</v>
      </c>
      <c r="P58" s="424">
        <f t="shared" si="20"/>
        <v>29</v>
      </c>
      <c r="Q58" s="11">
        <f t="shared" si="21"/>
        <v>28.349999999999998</v>
      </c>
    </row>
    <row r="59" spans="1:17" ht="20.25" customHeight="1">
      <c r="A59" s="296" t="s">
        <v>322</v>
      </c>
      <c r="B59" s="314">
        <v>29.98818107999999</v>
      </c>
      <c r="C59" s="374">
        <v>65</v>
      </c>
      <c r="D59" s="374">
        <f t="shared" si="23"/>
        <v>49.480498781999984</v>
      </c>
      <c r="E59" s="374">
        <f t="shared" si="24"/>
        <v>45</v>
      </c>
      <c r="F59" s="374">
        <f t="shared" si="25"/>
        <v>44.982271619999985</v>
      </c>
      <c r="G59" s="424">
        <f t="shared" si="26"/>
        <v>42</v>
      </c>
      <c r="H59" s="291">
        <f t="shared" si="22"/>
        <v>41.983453511999983</v>
      </c>
      <c r="I59" s="282"/>
      <c r="J59" s="275" t="s">
        <v>651</v>
      </c>
      <c r="K59" s="314">
        <v>21.599999999999998</v>
      </c>
      <c r="L59" s="374">
        <f t="shared" si="27"/>
        <v>36</v>
      </c>
      <c r="M59" s="374">
        <f t="shared" si="17"/>
        <v>35.639999999999993</v>
      </c>
      <c r="N59" s="374">
        <f t="shared" si="18"/>
        <v>33</v>
      </c>
      <c r="O59" s="374">
        <f t="shared" si="19"/>
        <v>32.4</v>
      </c>
      <c r="P59" s="424">
        <f t="shared" si="20"/>
        <v>31</v>
      </c>
      <c r="Q59" s="11">
        <f t="shared" si="21"/>
        <v>30.239999999999995</v>
      </c>
    </row>
    <row r="60" spans="1:17" ht="20.25" customHeight="1">
      <c r="A60" s="296" t="s">
        <v>323</v>
      </c>
      <c r="B60" s="314">
        <v>35.622435419999995</v>
      </c>
      <c r="C60" s="374">
        <v>77</v>
      </c>
      <c r="D60" s="374">
        <f t="shared" si="23"/>
        <v>58.777018442999989</v>
      </c>
      <c r="E60" s="374">
        <f t="shared" si="24"/>
        <v>54</v>
      </c>
      <c r="F60" s="374">
        <f t="shared" si="25"/>
        <v>53.433653129999996</v>
      </c>
      <c r="G60" s="424">
        <f t="shared" si="26"/>
        <v>50</v>
      </c>
      <c r="H60" s="291">
        <f t="shared" si="22"/>
        <v>49.871409587999992</v>
      </c>
      <c r="I60" s="282"/>
      <c r="J60" s="275" t="s">
        <v>652</v>
      </c>
      <c r="K60" s="314">
        <v>23.85</v>
      </c>
      <c r="L60" s="374">
        <f t="shared" si="27"/>
        <v>40</v>
      </c>
      <c r="M60" s="374">
        <f t="shared" si="17"/>
        <v>39.352499999999999</v>
      </c>
      <c r="N60" s="374">
        <f t="shared" si="18"/>
        <v>36</v>
      </c>
      <c r="O60" s="374">
        <f t="shared" si="19"/>
        <v>35.775000000000006</v>
      </c>
      <c r="P60" s="424">
        <f t="shared" si="20"/>
        <v>34</v>
      </c>
      <c r="Q60" s="11">
        <f t="shared" si="21"/>
        <v>33.39</v>
      </c>
    </row>
    <row r="61" spans="1:17" ht="20.25" customHeight="1">
      <c r="A61" s="296" t="s">
        <v>324</v>
      </c>
      <c r="B61" s="314">
        <v>36.374892839999994</v>
      </c>
      <c r="C61" s="374">
        <v>81</v>
      </c>
      <c r="D61" s="374">
        <f t="shared" si="23"/>
        <v>60.018573185999983</v>
      </c>
      <c r="E61" s="374">
        <f t="shared" si="24"/>
        <v>55</v>
      </c>
      <c r="F61" s="374">
        <f t="shared" si="25"/>
        <v>54.562339259999987</v>
      </c>
      <c r="G61" s="424">
        <f t="shared" si="26"/>
        <v>51</v>
      </c>
      <c r="H61" s="291">
        <f t="shared" si="22"/>
        <v>50.92484997599999</v>
      </c>
      <c r="I61" s="282"/>
      <c r="J61" s="275" t="s">
        <v>653</v>
      </c>
      <c r="K61" s="314">
        <v>29.610000000000003</v>
      </c>
      <c r="L61" s="374">
        <f t="shared" si="27"/>
        <v>49</v>
      </c>
      <c r="M61" s="374">
        <f t="shared" si="17"/>
        <v>48.856500000000004</v>
      </c>
      <c r="N61" s="374">
        <f t="shared" si="18"/>
        <v>45</v>
      </c>
      <c r="O61" s="374">
        <f t="shared" si="19"/>
        <v>44.415000000000006</v>
      </c>
      <c r="P61" s="424">
        <f t="shared" si="20"/>
        <v>42</v>
      </c>
      <c r="Q61" s="11">
        <f t="shared" si="21"/>
        <v>41.454000000000001</v>
      </c>
    </row>
    <row r="62" spans="1:17" ht="20.25" customHeight="1">
      <c r="A62" s="296" t="s">
        <v>325</v>
      </c>
      <c r="B62" s="314">
        <v>37.503578969999992</v>
      </c>
      <c r="C62" s="374">
        <v>81</v>
      </c>
      <c r="D62" s="374">
        <f t="shared" si="23"/>
        <v>61.880905300499983</v>
      </c>
      <c r="E62" s="374">
        <f t="shared" si="24"/>
        <v>57</v>
      </c>
      <c r="F62" s="374">
        <f t="shared" si="25"/>
        <v>56.255368454999989</v>
      </c>
      <c r="G62" s="424">
        <f t="shared" si="26"/>
        <v>53</v>
      </c>
      <c r="H62" s="291">
        <f t="shared" si="22"/>
        <v>52.505010557999988</v>
      </c>
      <c r="I62" s="282"/>
      <c r="J62" s="275" t="s">
        <v>654</v>
      </c>
      <c r="K62" s="314">
        <v>34.74</v>
      </c>
      <c r="L62" s="374">
        <f t="shared" si="27"/>
        <v>58</v>
      </c>
      <c r="M62" s="374">
        <f t="shared" si="17"/>
        <v>57.320999999999998</v>
      </c>
      <c r="N62" s="374">
        <f t="shared" si="18"/>
        <v>53</v>
      </c>
      <c r="O62" s="374">
        <f t="shared" si="19"/>
        <v>52.11</v>
      </c>
      <c r="P62" s="424">
        <f t="shared" si="20"/>
        <v>49</v>
      </c>
      <c r="Q62" s="11">
        <f t="shared" si="21"/>
        <v>48.636000000000003</v>
      </c>
    </row>
    <row r="63" spans="1:17" ht="20.25" customHeight="1">
      <c r="A63" s="296" t="s">
        <v>326</v>
      </c>
      <c r="B63" s="314">
        <v>38.613912479999996</v>
      </c>
      <c r="C63" s="374">
        <v>84</v>
      </c>
      <c r="D63" s="374">
        <f t="shared" si="23"/>
        <v>63.712955591999993</v>
      </c>
      <c r="E63" s="374">
        <f t="shared" si="24"/>
        <v>58</v>
      </c>
      <c r="F63" s="374">
        <f t="shared" si="25"/>
        <v>57.920868719999994</v>
      </c>
      <c r="G63" s="424">
        <f t="shared" si="26"/>
        <v>55</v>
      </c>
      <c r="H63" s="291">
        <f t="shared" si="22"/>
        <v>54.05947747199999</v>
      </c>
      <c r="I63" s="282"/>
      <c r="J63" s="275" t="s">
        <v>655</v>
      </c>
      <c r="K63" s="314">
        <v>41.49</v>
      </c>
      <c r="L63" s="374">
        <f t="shared" si="27"/>
        <v>69</v>
      </c>
      <c r="M63" s="374">
        <f t="shared" si="17"/>
        <v>68.458500000000001</v>
      </c>
      <c r="N63" s="374">
        <f t="shared" si="18"/>
        <v>63</v>
      </c>
      <c r="O63" s="374">
        <f t="shared" si="19"/>
        <v>62.234999999999999</v>
      </c>
      <c r="P63" s="424">
        <f t="shared" si="20"/>
        <v>59</v>
      </c>
      <c r="Q63" s="11">
        <f t="shared" si="21"/>
        <v>58.085999999999999</v>
      </c>
    </row>
    <row r="64" spans="1:17" ht="20.25" customHeight="1">
      <c r="A64" s="296" t="s">
        <v>327</v>
      </c>
      <c r="B64" s="314">
        <v>39.742598609999995</v>
      </c>
      <c r="C64" s="374">
        <v>86</v>
      </c>
      <c r="D64" s="374">
        <f t="shared" si="23"/>
        <v>65.575287706499992</v>
      </c>
      <c r="E64" s="374">
        <f t="shared" si="24"/>
        <v>60</v>
      </c>
      <c r="F64" s="374">
        <f t="shared" si="25"/>
        <v>59.613897914999995</v>
      </c>
      <c r="G64" s="424">
        <f t="shared" si="26"/>
        <v>56</v>
      </c>
      <c r="H64" s="291">
        <f t="shared" si="22"/>
        <v>55.639638053999988</v>
      </c>
      <c r="I64" s="282"/>
      <c r="J64" s="275" t="s">
        <v>656</v>
      </c>
      <c r="K64" s="314">
        <v>42.57</v>
      </c>
      <c r="L64" s="374">
        <v>76</v>
      </c>
      <c r="M64" s="374">
        <f t="shared" si="17"/>
        <v>70.240499999999997</v>
      </c>
      <c r="N64" s="374">
        <f t="shared" si="18"/>
        <v>64</v>
      </c>
      <c r="O64" s="374">
        <f t="shared" si="19"/>
        <v>63.855000000000004</v>
      </c>
      <c r="P64" s="424">
        <f t="shared" si="20"/>
        <v>60</v>
      </c>
      <c r="Q64" s="11">
        <f t="shared" si="21"/>
        <v>59.597999999999999</v>
      </c>
    </row>
    <row r="65" spans="1:17" ht="20.25" customHeight="1">
      <c r="A65" s="296" t="s">
        <v>328</v>
      </c>
      <c r="B65" s="314">
        <v>40.504232340000001</v>
      </c>
      <c r="C65" s="374">
        <v>88</v>
      </c>
      <c r="D65" s="374">
        <f t="shared" si="23"/>
        <v>66.831983360999999</v>
      </c>
      <c r="E65" s="374">
        <f t="shared" si="24"/>
        <v>61</v>
      </c>
      <c r="F65" s="374">
        <f t="shared" si="25"/>
        <v>60.756348510000002</v>
      </c>
      <c r="G65" s="424">
        <f t="shared" si="26"/>
        <v>57</v>
      </c>
      <c r="H65" s="291">
        <f t="shared" si="22"/>
        <v>56.705925275999995</v>
      </c>
      <c r="I65" s="282"/>
      <c r="J65" s="275" t="s">
        <v>657</v>
      </c>
      <c r="K65" s="314">
        <v>48.06</v>
      </c>
      <c r="L65" s="374">
        <f t="shared" si="27"/>
        <v>80</v>
      </c>
      <c r="M65" s="374">
        <f t="shared" si="17"/>
        <v>79.298999999999992</v>
      </c>
      <c r="N65" s="374">
        <f t="shared" si="18"/>
        <v>73</v>
      </c>
      <c r="O65" s="374">
        <f t="shared" si="19"/>
        <v>72.09</v>
      </c>
      <c r="P65" s="424">
        <f t="shared" si="20"/>
        <v>68</v>
      </c>
      <c r="Q65" s="11">
        <f t="shared" si="21"/>
        <v>67.283999999999992</v>
      </c>
    </row>
    <row r="66" spans="1:17" ht="20.25" customHeight="1">
      <c r="A66" s="296" t="s">
        <v>329</v>
      </c>
      <c r="B66" s="314">
        <v>47.85</v>
      </c>
      <c r="C66" s="374">
        <v>103</v>
      </c>
      <c r="D66" s="374">
        <f t="shared" si="23"/>
        <v>78.952500000000001</v>
      </c>
      <c r="E66" s="374">
        <f t="shared" si="24"/>
        <v>72</v>
      </c>
      <c r="F66" s="374">
        <f t="shared" si="25"/>
        <v>71.775000000000006</v>
      </c>
      <c r="G66" s="424">
        <f t="shared" si="26"/>
        <v>67</v>
      </c>
      <c r="H66" s="291">
        <f t="shared" si="22"/>
        <v>66.989999999999995</v>
      </c>
      <c r="I66" s="282"/>
      <c r="J66" s="275" t="s">
        <v>658</v>
      </c>
      <c r="K66" s="314">
        <v>50.400000000000006</v>
      </c>
      <c r="L66" s="374">
        <f t="shared" si="27"/>
        <v>84</v>
      </c>
      <c r="M66" s="374">
        <f t="shared" si="17"/>
        <v>83.160000000000011</v>
      </c>
      <c r="N66" s="374">
        <f t="shared" si="18"/>
        <v>76</v>
      </c>
      <c r="O66" s="374">
        <f t="shared" si="19"/>
        <v>75.600000000000009</v>
      </c>
      <c r="P66" s="424">
        <f t="shared" si="20"/>
        <v>71</v>
      </c>
      <c r="Q66" s="11">
        <f>K66*1.4</f>
        <v>70.56</v>
      </c>
    </row>
    <row r="67" spans="1:17" ht="20.25" customHeight="1">
      <c r="A67" s="296" t="s">
        <v>330</v>
      </c>
      <c r="B67" s="314">
        <v>57.58</v>
      </c>
      <c r="C67" s="374">
        <v>125</v>
      </c>
      <c r="D67" s="374">
        <f t="shared" si="23"/>
        <v>95.006999999999991</v>
      </c>
      <c r="E67" s="374">
        <f t="shared" si="24"/>
        <v>87</v>
      </c>
      <c r="F67" s="374">
        <f t="shared" si="25"/>
        <v>86.37</v>
      </c>
      <c r="G67" s="424">
        <f t="shared" si="26"/>
        <v>81</v>
      </c>
      <c r="H67" s="291">
        <f t="shared" si="22"/>
        <v>80.611999999999995</v>
      </c>
      <c r="I67" s="282"/>
      <c r="J67" s="275" t="s">
        <v>659</v>
      </c>
      <c r="K67" s="314">
        <v>54.72</v>
      </c>
      <c r="L67" s="374">
        <f t="shared" si="27"/>
        <v>91</v>
      </c>
      <c r="M67" s="374">
        <f t="shared" si="17"/>
        <v>90.287999999999997</v>
      </c>
      <c r="N67" s="374">
        <f t="shared" si="18"/>
        <v>83</v>
      </c>
      <c r="O67" s="374">
        <f t="shared" si="19"/>
        <v>82.08</v>
      </c>
      <c r="P67" s="424">
        <f t="shared" si="20"/>
        <v>77</v>
      </c>
      <c r="Q67" s="11">
        <f t="shared" si="21"/>
        <v>76.60799999999999</v>
      </c>
    </row>
    <row r="68" spans="1:17" ht="20.25" customHeight="1" thickBot="1">
      <c r="A68" s="298" t="s">
        <v>331</v>
      </c>
      <c r="B68" s="315">
        <v>69</v>
      </c>
      <c r="C68" s="374">
        <v>150</v>
      </c>
      <c r="D68" s="377">
        <f t="shared" si="23"/>
        <v>113.85</v>
      </c>
      <c r="E68" s="374">
        <f t="shared" si="24"/>
        <v>104</v>
      </c>
      <c r="F68" s="377">
        <f t="shared" si="25"/>
        <v>103.5</v>
      </c>
      <c r="G68" s="424">
        <f t="shared" si="26"/>
        <v>97</v>
      </c>
      <c r="H68" s="291">
        <f t="shared" si="22"/>
        <v>96.6</v>
      </c>
      <c r="I68" s="282"/>
      <c r="J68" s="275" t="s">
        <v>660</v>
      </c>
      <c r="K68" s="314">
        <v>60.21</v>
      </c>
      <c r="L68" s="374">
        <f t="shared" si="27"/>
        <v>100</v>
      </c>
      <c r="M68" s="374">
        <f t="shared" si="17"/>
        <v>99.346499999999992</v>
      </c>
      <c r="N68" s="374">
        <f t="shared" si="18"/>
        <v>91</v>
      </c>
      <c r="O68" s="374">
        <f t="shared" si="19"/>
        <v>90.314999999999998</v>
      </c>
      <c r="P68" s="424">
        <f t="shared" si="20"/>
        <v>85</v>
      </c>
      <c r="Q68" s="11">
        <f t="shared" si="21"/>
        <v>84.293999999999997</v>
      </c>
    </row>
    <row r="69" spans="1:17" ht="20.25" customHeight="1">
      <c r="A69" s="333" t="s">
        <v>684</v>
      </c>
      <c r="B69" s="332" t="s">
        <v>634</v>
      </c>
      <c r="C69" s="421" t="s">
        <v>790</v>
      </c>
      <c r="D69" s="422"/>
      <c r="E69" s="421" t="s">
        <v>791</v>
      </c>
      <c r="F69" s="422"/>
      <c r="G69" s="423" t="s">
        <v>635</v>
      </c>
      <c r="H69" s="291"/>
      <c r="I69" s="282"/>
      <c r="J69" s="275" t="s">
        <v>661</v>
      </c>
      <c r="K69" s="314">
        <v>63.629999999999995</v>
      </c>
      <c r="L69" s="374">
        <f t="shared" si="27"/>
        <v>105</v>
      </c>
      <c r="M69" s="374">
        <f t="shared" si="17"/>
        <v>104.98949999999999</v>
      </c>
      <c r="N69" s="374">
        <f t="shared" si="18"/>
        <v>96</v>
      </c>
      <c r="O69" s="374">
        <f t="shared" si="19"/>
        <v>95.444999999999993</v>
      </c>
      <c r="P69" s="424">
        <f t="shared" si="20"/>
        <v>90</v>
      </c>
      <c r="Q69" s="11">
        <f t="shared" si="21"/>
        <v>89.081999999999994</v>
      </c>
    </row>
    <row r="70" spans="1:17" ht="20.25" customHeight="1">
      <c r="A70" s="308" t="s">
        <v>685</v>
      </c>
      <c r="B70" s="324">
        <v>4.54</v>
      </c>
      <c r="C70" s="374">
        <v>12</v>
      </c>
      <c r="D70" s="374">
        <f>B70*1.65</f>
        <v>7.4909999999999997</v>
      </c>
      <c r="E70" s="374">
        <f>CEILING(F70,1)</f>
        <v>7</v>
      </c>
      <c r="F70" s="374">
        <f>B70*1.5</f>
        <v>6.8100000000000005</v>
      </c>
      <c r="G70" s="424">
        <f>CEILING(H70,1)</f>
        <v>7</v>
      </c>
      <c r="H70" s="291">
        <f t="shared" ref="H70:H81" si="28">B70*1.4</f>
        <v>6.3559999999999999</v>
      </c>
      <c r="I70" s="282"/>
      <c r="J70" s="275" t="s">
        <v>662</v>
      </c>
      <c r="K70" s="314">
        <v>64.709999999999994</v>
      </c>
      <c r="L70" s="374">
        <f t="shared" si="27"/>
        <v>107</v>
      </c>
      <c r="M70" s="374">
        <f t="shared" si="17"/>
        <v>106.77149999999999</v>
      </c>
      <c r="N70" s="374">
        <f t="shared" si="18"/>
        <v>98</v>
      </c>
      <c r="O70" s="374">
        <f t="shared" si="19"/>
        <v>97.064999999999998</v>
      </c>
      <c r="P70" s="424">
        <f t="shared" si="20"/>
        <v>91</v>
      </c>
      <c r="Q70" s="11">
        <f t="shared" si="21"/>
        <v>90.59399999999998</v>
      </c>
    </row>
    <row r="71" spans="1:17" ht="20.25" customHeight="1">
      <c r="A71" s="308" t="s">
        <v>686</v>
      </c>
      <c r="B71" s="324">
        <v>4.67</v>
      </c>
      <c r="C71" s="374">
        <v>12</v>
      </c>
      <c r="D71" s="374">
        <f t="shared" ref="D71:D81" si="29">B71*1.65</f>
        <v>7.7054999999999998</v>
      </c>
      <c r="E71" s="374">
        <f t="shared" ref="E71:E81" si="30">CEILING(F71,1)</f>
        <v>8</v>
      </c>
      <c r="F71" s="374">
        <f t="shared" ref="F71:F81" si="31">B71*1.5</f>
        <v>7.0049999999999999</v>
      </c>
      <c r="G71" s="424">
        <f t="shared" ref="G71:G81" si="32">CEILING(H71,1)</f>
        <v>7</v>
      </c>
      <c r="H71" s="291">
        <f t="shared" si="28"/>
        <v>6.5379999999999994</v>
      </c>
      <c r="I71" s="282"/>
      <c r="J71" s="275" t="s">
        <v>663</v>
      </c>
      <c r="K71" s="314">
        <v>66.959999999999994</v>
      </c>
      <c r="L71" s="374">
        <f t="shared" si="27"/>
        <v>111</v>
      </c>
      <c r="M71" s="374">
        <f t="shared" si="17"/>
        <v>110.48399999999998</v>
      </c>
      <c r="N71" s="374">
        <f t="shared" si="18"/>
        <v>101</v>
      </c>
      <c r="O71" s="374">
        <f t="shared" si="19"/>
        <v>100.44</v>
      </c>
      <c r="P71" s="424">
        <f t="shared" si="20"/>
        <v>94</v>
      </c>
      <c r="Q71" s="11">
        <f t="shared" si="21"/>
        <v>93.743999999999986</v>
      </c>
    </row>
    <row r="72" spans="1:17" ht="20.25" customHeight="1">
      <c r="A72" s="308" t="s">
        <v>687</v>
      </c>
      <c r="B72" s="324">
        <v>4.87</v>
      </c>
      <c r="C72" s="374">
        <v>13</v>
      </c>
      <c r="D72" s="374">
        <f t="shared" si="29"/>
        <v>8.035499999999999</v>
      </c>
      <c r="E72" s="374">
        <f t="shared" si="30"/>
        <v>8</v>
      </c>
      <c r="F72" s="374">
        <f t="shared" si="31"/>
        <v>7.3049999999999997</v>
      </c>
      <c r="G72" s="424">
        <f t="shared" si="32"/>
        <v>7</v>
      </c>
      <c r="H72" s="291">
        <f t="shared" si="28"/>
        <v>6.8179999999999996</v>
      </c>
      <c r="I72" s="282"/>
      <c r="J72" s="275" t="s">
        <v>664</v>
      </c>
      <c r="K72" s="314">
        <v>70.38</v>
      </c>
      <c r="L72" s="374">
        <f t="shared" si="27"/>
        <v>117</v>
      </c>
      <c r="M72" s="374">
        <f t="shared" si="17"/>
        <v>116.12699999999998</v>
      </c>
      <c r="N72" s="374">
        <f t="shared" si="18"/>
        <v>106</v>
      </c>
      <c r="O72" s="374">
        <f t="shared" si="19"/>
        <v>105.57</v>
      </c>
      <c r="P72" s="424">
        <f t="shared" si="20"/>
        <v>99</v>
      </c>
      <c r="Q72" s="11">
        <f>K72*1.4</f>
        <v>98.531999999999982</v>
      </c>
    </row>
    <row r="73" spans="1:17" ht="20.25" customHeight="1" thickBot="1">
      <c r="A73" s="308" t="s">
        <v>688</v>
      </c>
      <c r="B73" s="324">
        <v>5.25</v>
      </c>
      <c r="C73" s="374">
        <v>13</v>
      </c>
      <c r="D73" s="374">
        <f t="shared" si="29"/>
        <v>8.6624999999999996</v>
      </c>
      <c r="E73" s="374">
        <f t="shared" si="30"/>
        <v>8</v>
      </c>
      <c r="F73" s="374">
        <f t="shared" si="31"/>
        <v>7.875</v>
      </c>
      <c r="G73" s="424">
        <f t="shared" si="32"/>
        <v>8</v>
      </c>
      <c r="H73" s="291">
        <f t="shared" si="28"/>
        <v>7.35</v>
      </c>
      <c r="I73" s="282"/>
      <c r="J73" s="342" t="s">
        <v>665</v>
      </c>
      <c r="K73" s="343">
        <v>100.44000000000001</v>
      </c>
      <c r="L73" s="374">
        <f t="shared" si="27"/>
        <v>166</v>
      </c>
      <c r="M73" s="425">
        <f t="shared" si="17"/>
        <v>165.726</v>
      </c>
      <c r="N73" s="374">
        <f t="shared" si="18"/>
        <v>151</v>
      </c>
      <c r="O73" s="425">
        <f t="shared" si="19"/>
        <v>150.66000000000003</v>
      </c>
      <c r="P73" s="424">
        <f t="shared" si="20"/>
        <v>141</v>
      </c>
      <c r="Q73" s="11">
        <f>K73*1.4</f>
        <v>140.61600000000001</v>
      </c>
    </row>
    <row r="74" spans="1:17" ht="20.25" customHeight="1">
      <c r="A74" s="308" t="s">
        <v>689</v>
      </c>
      <c r="B74" s="324">
        <v>5.64</v>
      </c>
      <c r="C74" s="374">
        <v>14</v>
      </c>
      <c r="D74" s="374">
        <f t="shared" si="29"/>
        <v>9.3059999999999992</v>
      </c>
      <c r="E74" s="374">
        <f t="shared" si="30"/>
        <v>9</v>
      </c>
      <c r="F74" s="374">
        <f t="shared" si="31"/>
        <v>8.4599999999999991</v>
      </c>
      <c r="G74" s="424">
        <f t="shared" si="32"/>
        <v>8</v>
      </c>
      <c r="H74" s="291">
        <f t="shared" si="28"/>
        <v>7.895999999999999</v>
      </c>
      <c r="I74" s="282"/>
      <c r="J74" s="335" t="s">
        <v>39</v>
      </c>
      <c r="K74" s="332" t="s">
        <v>634</v>
      </c>
      <c r="L74" s="421" t="s">
        <v>790</v>
      </c>
      <c r="M74" s="422"/>
      <c r="N74" s="421" t="s">
        <v>791</v>
      </c>
      <c r="O74" s="422"/>
      <c r="P74" s="423" t="s">
        <v>635</v>
      </c>
      <c r="Q74" s="11"/>
    </row>
    <row r="75" spans="1:17" ht="20.25" customHeight="1">
      <c r="A75" s="308" t="s">
        <v>690</v>
      </c>
      <c r="B75" s="324">
        <v>6.02</v>
      </c>
      <c r="C75" s="374">
        <v>15</v>
      </c>
      <c r="D75" s="374">
        <f t="shared" si="29"/>
        <v>9.9329999999999981</v>
      </c>
      <c r="E75" s="374">
        <f t="shared" si="30"/>
        <v>10</v>
      </c>
      <c r="F75" s="374">
        <f t="shared" si="31"/>
        <v>9.0299999999999994</v>
      </c>
      <c r="G75" s="424">
        <f t="shared" si="32"/>
        <v>9</v>
      </c>
      <c r="H75" s="291">
        <f t="shared" si="28"/>
        <v>8.427999999999999</v>
      </c>
      <c r="I75" s="282"/>
      <c r="J75" s="278" t="s">
        <v>1121</v>
      </c>
      <c r="K75" s="325">
        <v>12.09</v>
      </c>
      <c r="L75" s="374">
        <f>CEILING(M75,1)</f>
        <v>20</v>
      </c>
      <c r="M75" s="374">
        <f>K75*1.65</f>
        <v>19.948499999999999</v>
      </c>
      <c r="N75" s="374">
        <f>CEILING(O75,1)</f>
        <v>19</v>
      </c>
      <c r="O75" s="374">
        <f>K75*1.5</f>
        <v>18.134999999999998</v>
      </c>
      <c r="P75" s="424">
        <f t="shared" si="20"/>
        <v>17</v>
      </c>
      <c r="Q75" s="11">
        <f>K75*1.4</f>
        <v>16.925999999999998</v>
      </c>
    </row>
    <row r="76" spans="1:17" ht="20.25" customHeight="1">
      <c r="A76" s="308" t="s">
        <v>691</v>
      </c>
      <c r="B76" s="324">
        <v>6.4</v>
      </c>
      <c r="C76" s="374">
        <v>17</v>
      </c>
      <c r="D76" s="374">
        <f t="shared" si="29"/>
        <v>10.56</v>
      </c>
      <c r="E76" s="374">
        <f t="shared" si="30"/>
        <v>10</v>
      </c>
      <c r="F76" s="374">
        <f t="shared" si="31"/>
        <v>9.6000000000000014</v>
      </c>
      <c r="G76" s="424">
        <f t="shared" si="32"/>
        <v>9</v>
      </c>
      <c r="H76" s="291">
        <f t="shared" si="28"/>
        <v>8.9599999999999991</v>
      </c>
      <c r="I76" s="282"/>
      <c r="J76" s="278" t="s">
        <v>1122</v>
      </c>
      <c r="K76" s="325">
        <v>12.09</v>
      </c>
      <c r="L76" s="374">
        <f t="shared" ref="L76:L84" si="33">CEILING(M76,1)</f>
        <v>20</v>
      </c>
      <c r="M76" s="374">
        <f t="shared" ref="M76:M84" si="34">K76*1.65</f>
        <v>19.948499999999999</v>
      </c>
      <c r="N76" s="374">
        <f t="shared" ref="N76:N84" si="35">CEILING(O76,1)</f>
        <v>19</v>
      </c>
      <c r="O76" s="374">
        <f t="shared" ref="O76:O84" si="36">K76*1.5</f>
        <v>18.134999999999998</v>
      </c>
      <c r="P76" s="424">
        <f t="shared" si="20"/>
        <v>17</v>
      </c>
      <c r="Q76" s="11">
        <f t="shared" ref="Q76:Q84" si="37">K76*1.4</f>
        <v>16.925999999999998</v>
      </c>
    </row>
    <row r="77" spans="1:17" ht="20.25" customHeight="1">
      <c r="A77" s="308" t="s">
        <v>692</v>
      </c>
      <c r="B77" s="324">
        <v>6.86</v>
      </c>
      <c r="C77" s="374">
        <v>17</v>
      </c>
      <c r="D77" s="374">
        <f t="shared" si="29"/>
        <v>11.318999999999999</v>
      </c>
      <c r="E77" s="374">
        <f t="shared" si="30"/>
        <v>11</v>
      </c>
      <c r="F77" s="374">
        <f t="shared" si="31"/>
        <v>10.290000000000001</v>
      </c>
      <c r="G77" s="424">
        <f t="shared" si="32"/>
        <v>10</v>
      </c>
      <c r="H77" s="291">
        <f t="shared" si="28"/>
        <v>9.6039999999999992</v>
      </c>
      <c r="I77" s="282"/>
      <c r="J77" s="278" t="s">
        <v>1123</v>
      </c>
      <c r="K77" s="325">
        <v>12.95</v>
      </c>
      <c r="L77" s="374">
        <f t="shared" si="33"/>
        <v>22</v>
      </c>
      <c r="M77" s="374">
        <f t="shared" si="34"/>
        <v>21.367499999999996</v>
      </c>
      <c r="N77" s="374">
        <f t="shared" si="35"/>
        <v>20</v>
      </c>
      <c r="O77" s="374">
        <f t="shared" si="36"/>
        <v>19.424999999999997</v>
      </c>
      <c r="P77" s="424">
        <f t="shared" si="20"/>
        <v>19</v>
      </c>
      <c r="Q77" s="11">
        <f t="shared" si="37"/>
        <v>18.13</v>
      </c>
    </row>
    <row r="78" spans="1:17" ht="20.25" customHeight="1">
      <c r="A78" s="308" t="s">
        <v>693</v>
      </c>
      <c r="B78" s="324">
        <v>7.42</v>
      </c>
      <c r="C78" s="374">
        <v>19</v>
      </c>
      <c r="D78" s="374">
        <f t="shared" si="29"/>
        <v>12.242999999999999</v>
      </c>
      <c r="E78" s="374">
        <f t="shared" si="30"/>
        <v>12</v>
      </c>
      <c r="F78" s="374">
        <f t="shared" si="31"/>
        <v>11.129999999999999</v>
      </c>
      <c r="G78" s="424">
        <f t="shared" si="32"/>
        <v>11</v>
      </c>
      <c r="H78" s="291">
        <f t="shared" si="28"/>
        <v>10.388</v>
      </c>
      <c r="I78" s="282"/>
      <c r="J78" s="278" t="s">
        <v>1124</v>
      </c>
      <c r="K78" s="325">
        <v>12.95</v>
      </c>
      <c r="L78" s="374">
        <f t="shared" si="33"/>
        <v>22</v>
      </c>
      <c r="M78" s="374">
        <f t="shared" si="34"/>
        <v>21.367499999999996</v>
      </c>
      <c r="N78" s="374">
        <f t="shared" si="35"/>
        <v>20</v>
      </c>
      <c r="O78" s="374">
        <f t="shared" si="36"/>
        <v>19.424999999999997</v>
      </c>
      <c r="P78" s="424">
        <f t="shared" si="20"/>
        <v>19</v>
      </c>
      <c r="Q78" s="11">
        <f t="shared" si="37"/>
        <v>18.13</v>
      </c>
    </row>
    <row r="79" spans="1:17" ht="20.25" customHeight="1">
      <c r="A79" s="308" t="s">
        <v>694</v>
      </c>
      <c r="B79" s="324">
        <v>8.8699999999999992</v>
      </c>
      <c r="C79" s="374">
        <v>19</v>
      </c>
      <c r="D79" s="374">
        <f t="shared" si="29"/>
        <v>14.635499999999999</v>
      </c>
      <c r="E79" s="374">
        <f t="shared" si="30"/>
        <v>14</v>
      </c>
      <c r="F79" s="374">
        <f t="shared" si="31"/>
        <v>13.305</v>
      </c>
      <c r="G79" s="424">
        <f t="shared" si="32"/>
        <v>13</v>
      </c>
      <c r="H79" s="291">
        <f t="shared" si="28"/>
        <v>12.417999999999997</v>
      </c>
      <c r="I79" s="282"/>
      <c r="J79" s="278" t="s">
        <v>1125</v>
      </c>
      <c r="K79" s="325">
        <v>13.26</v>
      </c>
      <c r="L79" s="374">
        <f t="shared" si="33"/>
        <v>22</v>
      </c>
      <c r="M79" s="374">
        <f t="shared" si="34"/>
        <v>21.878999999999998</v>
      </c>
      <c r="N79" s="374">
        <f t="shared" si="35"/>
        <v>20</v>
      </c>
      <c r="O79" s="374">
        <f t="shared" si="36"/>
        <v>19.89</v>
      </c>
      <c r="P79" s="424">
        <f t="shared" si="20"/>
        <v>19</v>
      </c>
      <c r="Q79" s="11">
        <f t="shared" si="37"/>
        <v>18.564</v>
      </c>
    </row>
    <row r="80" spans="1:17" ht="20.25" customHeight="1">
      <c r="A80" s="308" t="s">
        <v>695</v>
      </c>
      <c r="B80" s="324">
        <v>9.2799999999999994</v>
      </c>
      <c r="C80" s="374">
        <v>20</v>
      </c>
      <c r="D80" s="374">
        <f t="shared" si="29"/>
        <v>15.311999999999998</v>
      </c>
      <c r="E80" s="374">
        <f t="shared" si="30"/>
        <v>14</v>
      </c>
      <c r="F80" s="374">
        <f t="shared" si="31"/>
        <v>13.919999999999998</v>
      </c>
      <c r="G80" s="424">
        <f t="shared" si="32"/>
        <v>13</v>
      </c>
      <c r="H80" s="291">
        <f t="shared" si="28"/>
        <v>12.991999999999999</v>
      </c>
      <c r="I80" s="282"/>
      <c r="J80" s="278" t="s">
        <v>1126</v>
      </c>
      <c r="K80" s="325">
        <v>13.26</v>
      </c>
      <c r="L80" s="374">
        <f t="shared" si="33"/>
        <v>22</v>
      </c>
      <c r="M80" s="374">
        <f t="shared" si="34"/>
        <v>21.878999999999998</v>
      </c>
      <c r="N80" s="374">
        <f t="shared" si="35"/>
        <v>20</v>
      </c>
      <c r="O80" s="374">
        <f t="shared" si="36"/>
        <v>19.89</v>
      </c>
      <c r="P80" s="424">
        <f t="shared" si="20"/>
        <v>19</v>
      </c>
      <c r="Q80" s="11">
        <f t="shared" si="37"/>
        <v>18.564</v>
      </c>
    </row>
    <row r="81" spans="1:17" ht="20.25" customHeight="1" thickBot="1">
      <c r="A81" s="309" t="s">
        <v>696</v>
      </c>
      <c r="B81" s="334">
        <v>9.93</v>
      </c>
      <c r="C81" s="374">
        <v>20</v>
      </c>
      <c r="D81" s="377">
        <f t="shared" si="29"/>
        <v>16.384499999999999</v>
      </c>
      <c r="E81" s="374">
        <f t="shared" si="30"/>
        <v>15</v>
      </c>
      <c r="F81" s="377">
        <f t="shared" si="31"/>
        <v>14.895</v>
      </c>
      <c r="G81" s="424">
        <f t="shared" si="32"/>
        <v>14</v>
      </c>
      <c r="H81" s="291">
        <f t="shared" si="28"/>
        <v>13.901999999999999</v>
      </c>
      <c r="I81" s="282"/>
      <c r="J81" s="278" t="s">
        <v>1127</v>
      </c>
      <c r="K81" s="325">
        <v>13.74</v>
      </c>
      <c r="L81" s="374">
        <v>24</v>
      </c>
      <c r="M81" s="374">
        <f t="shared" si="34"/>
        <v>22.670999999999999</v>
      </c>
      <c r="N81" s="374">
        <f t="shared" si="35"/>
        <v>21</v>
      </c>
      <c r="O81" s="374">
        <f t="shared" si="36"/>
        <v>20.61</v>
      </c>
      <c r="P81" s="424">
        <f t="shared" si="20"/>
        <v>20</v>
      </c>
      <c r="Q81" s="11">
        <f t="shared" si="37"/>
        <v>19.236000000000001</v>
      </c>
    </row>
    <row r="82" spans="1:17" ht="20.25" customHeight="1">
      <c r="A82" s="335" t="s">
        <v>111</v>
      </c>
      <c r="B82" s="332" t="s">
        <v>634</v>
      </c>
      <c r="C82" s="421" t="s">
        <v>790</v>
      </c>
      <c r="D82" s="422"/>
      <c r="E82" s="421" t="s">
        <v>791</v>
      </c>
      <c r="F82" s="422"/>
      <c r="G82" s="423" t="s">
        <v>635</v>
      </c>
      <c r="I82" s="282"/>
      <c r="J82" s="278" t="s">
        <v>1128</v>
      </c>
      <c r="K82" s="325">
        <v>13.74</v>
      </c>
      <c r="L82" s="374">
        <v>24</v>
      </c>
      <c r="M82" s="374">
        <f t="shared" si="34"/>
        <v>22.670999999999999</v>
      </c>
      <c r="N82" s="374">
        <f t="shared" si="35"/>
        <v>21</v>
      </c>
      <c r="O82" s="374">
        <f t="shared" si="36"/>
        <v>20.61</v>
      </c>
      <c r="P82" s="424">
        <f t="shared" si="20"/>
        <v>20</v>
      </c>
      <c r="Q82" s="11">
        <f t="shared" si="37"/>
        <v>19.236000000000001</v>
      </c>
    </row>
    <row r="83" spans="1:17" ht="20.25" customHeight="1">
      <c r="A83" s="336" t="s">
        <v>752</v>
      </c>
      <c r="B83" s="326">
        <v>13.19</v>
      </c>
      <c r="C83" s="374">
        <f>CEILING(D83,1)</f>
        <v>22</v>
      </c>
      <c r="D83" s="374">
        <f>B83*1.65</f>
        <v>21.763499999999997</v>
      </c>
      <c r="E83" s="374">
        <f>CEILING(F83,0.5)</f>
        <v>20</v>
      </c>
      <c r="F83" s="374">
        <f>B83*1.5</f>
        <v>19.785</v>
      </c>
      <c r="G83" s="424">
        <f>CEILING(Q83,0.5)</f>
        <v>20</v>
      </c>
      <c r="I83" s="282"/>
      <c r="J83" s="278" t="s">
        <v>1129</v>
      </c>
      <c r="K83" s="325">
        <v>13.94</v>
      </c>
      <c r="L83" s="374">
        <f t="shared" si="33"/>
        <v>24</v>
      </c>
      <c r="M83" s="374">
        <f t="shared" si="34"/>
        <v>23.000999999999998</v>
      </c>
      <c r="N83" s="374">
        <f t="shared" si="35"/>
        <v>21</v>
      </c>
      <c r="O83" s="374">
        <f t="shared" si="36"/>
        <v>20.91</v>
      </c>
      <c r="P83" s="424">
        <f t="shared" si="20"/>
        <v>20</v>
      </c>
      <c r="Q83" s="11">
        <f t="shared" si="37"/>
        <v>19.515999999999998</v>
      </c>
    </row>
    <row r="84" spans="1:17" ht="20.25" customHeight="1" thickBot="1">
      <c r="A84" s="303" t="s">
        <v>342</v>
      </c>
      <c r="B84" s="337">
        <v>16.82</v>
      </c>
      <c r="C84" s="374">
        <f>CEILING(D84,1)</f>
        <v>28</v>
      </c>
      <c r="D84" s="377">
        <f>B84*1.65</f>
        <v>27.753</v>
      </c>
      <c r="E84" s="377">
        <f>CEILING(F84,1)</f>
        <v>26</v>
      </c>
      <c r="F84" s="377">
        <f>B84*1.5</f>
        <v>25.23</v>
      </c>
      <c r="G84" s="429">
        <f>CEILING(Q84,0.5)</f>
        <v>20</v>
      </c>
      <c r="H84" s="11">
        <f>K88*1.5</f>
        <v>0</v>
      </c>
      <c r="I84" s="282"/>
      <c r="J84" s="587" t="s">
        <v>1130</v>
      </c>
      <c r="K84" s="345">
        <v>13.94</v>
      </c>
      <c r="L84" s="374">
        <f t="shared" si="33"/>
        <v>24</v>
      </c>
      <c r="M84" s="377">
        <f t="shared" si="34"/>
        <v>23.000999999999998</v>
      </c>
      <c r="N84" s="374">
        <f t="shared" si="35"/>
        <v>21</v>
      </c>
      <c r="O84" s="377">
        <f t="shared" si="36"/>
        <v>20.91</v>
      </c>
      <c r="P84" s="424">
        <f t="shared" si="20"/>
        <v>20</v>
      </c>
      <c r="Q84" s="11">
        <f t="shared" si="37"/>
        <v>19.515999999999998</v>
      </c>
    </row>
    <row r="85" spans="1:17" ht="20.25" customHeight="1">
      <c r="A85" s="338" t="s">
        <v>794</v>
      </c>
      <c r="B85" s="339" t="s">
        <v>634</v>
      </c>
      <c r="C85" s="421" t="s">
        <v>790</v>
      </c>
      <c r="D85" s="422"/>
      <c r="E85" s="421" t="s">
        <v>791</v>
      </c>
      <c r="F85" s="422"/>
      <c r="G85" s="423" t="s">
        <v>635</v>
      </c>
      <c r="I85" s="282"/>
      <c r="J85" s="587" t="s">
        <v>1131</v>
      </c>
      <c r="K85" s="332"/>
      <c r="L85" s="374">
        <v>24</v>
      </c>
      <c r="P85" s="424"/>
    </row>
    <row r="86" spans="1:17" ht="20.25" customHeight="1" thickBot="1">
      <c r="A86" s="316" t="s">
        <v>836</v>
      </c>
      <c r="B86" s="317">
        <v>1.29</v>
      </c>
      <c r="C86" s="374">
        <v>3</v>
      </c>
      <c r="D86" s="374">
        <v>3</v>
      </c>
      <c r="E86" s="374">
        <v>3</v>
      </c>
      <c r="F86" s="374">
        <v>3</v>
      </c>
      <c r="G86" s="424">
        <v>3</v>
      </c>
      <c r="I86" s="282"/>
      <c r="J86" s="587" t="s">
        <v>1132</v>
      </c>
      <c r="K86" s="289"/>
      <c r="L86" s="374">
        <v>24</v>
      </c>
      <c r="M86" s="432"/>
      <c r="N86" s="432"/>
      <c r="O86" s="432"/>
      <c r="P86" s="432"/>
    </row>
    <row r="87" spans="1:17" ht="20.25" customHeight="1">
      <c r="A87" s="316" t="s">
        <v>837</v>
      </c>
      <c r="B87" s="317">
        <v>1.32</v>
      </c>
      <c r="C87" s="374">
        <v>3</v>
      </c>
      <c r="D87" s="374">
        <f t="shared" ref="D87:D88" si="38">B87*1.65</f>
        <v>2.1779999999999999</v>
      </c>
      <c r="E87" s="374">
        <v>3</v>
      </c>
      <c r="F87" s="374">
        <f>B87*1.5</f>
        <v>1.98</v>
      </c>
      <c r="G87" s="424">
        <v>3</v>
      </c>
      <c r="I87" s="282"/>
      <c r="J87" s="587" t="s">
        <v>1133</v>
      </c>
      <c r="K87" s="332"/>
      <c r="L87" s="374">
        <v>24</v>
      </c>
      <c r="M87" s="422"/>
      <c r="N87" s="421" t="s">
        <v>791</v>
      </c>
      <c r="O87" s="422"/>
      <c r="P87" s="423" t="s">
        <v>635</v>
      </c>
    </row>
    <row r="88" spans="1:17" ht="24.75" customHeight="1" thickBot="1">
      <c r="A88" s="319" t="s">
        <v>838</v>
      </c>
      <c r="B88" s="318">
        <v>1.44</v>
      </c>
      <c r="C88" s="377">
        <v>3</v>
      </c>
      <c r="D88" s="377">
        <f t="shared" si="38"/>
        <v>2.3759999999999999</v>
      </c>
      <c r="E88" s="377">
        <v>3</v>
      </c>
      <c r="F88" s="377">
        <f>B88*1.5</f>
        <v>2.16</v>
      </c>
      <c r="G88" s="429">
        <v>3</v>
      </c>
      <c r="I88" s="282"/>
      <c r="J88" s="587" t="s">
        <v>1134</v>
      </c>
      <c r="K88" s="289"/>
      <c r="L88" s="374">
        <v>24</v>
      </c>
      <c r="M88" s="377">
        <f>K88*1.65</f>
        <v>0</v>
      </c>
      <c r="N88" s="377">
        <f>CEILING(O88,1)</f>
        <v>0</v>
      </c>
      <c r="O88" s="377">
        <f>K88*1.5</f>
        <v>0</v>
      </c>
      <c r="P88" s="429">
        <f>CEILING(H84,0.5)</f>
        <v>0</v>
      </c>
      <c r="Q88" s="11">
        <f>K88*1.4</f>
        <v>0</v>
      </c>
    </row>
    <row r="89" spans="1:17" ht="20.25" customHeight="1">
      <c r="I89" s="282"/>
      <c r="J89" s="587" t="s">
        <v>1135</v>
      </c>
      <c r="K89" s="332"/>
      <c r="L89" s="374">
        <v>24</v>
      </c>
      <c r="M89" s="432"/>
      <c r="N89" s="431"/>
      <c r="O89" s="432"/>
      <c r="P89" s="431"/>
      <c r="Q89" s="11"/>
    </row>
    <row r="90" spans="1:17" ht="19.5" customHeight="1" thickBot="1">
      <c r="I90" s="282"/>
      <c r="J90" s="587" t="s">
        <v>1136</v>
      </c>
      <c r="K90" s="289"/>
      <c r="L90" s="374">
        <v>25</v>
      </c>
    </row>
    <row r="91" spans="1:17" ht="19.5" customHeight="1">
      <c r="I91" s="282"/>
      <c r="J91" s="587" t="s">
        <v>1137</v>
      </c>
      <c r="K91" s="332"/>
      <c r="L91" s="588">
        <v>25</v>
      </c>
    </row>
    <row r="92" spans="1:17" ht="20.25" customHeight="1" thickBot="1">
      <c r="A92" s="299"/>
      <c r="B92" s="299"/>
      <c r="C92" s="431"/>
      <c r="D92" s="432"/>
      <c r="E92" s="431"/>
      <c r="F92" s="432"/>
      <c r="G92" s="431"/>
      <c r="H92" s="291"/>
      <c r="I92" s="282"/>
      <c r="J92" s="587" t="s">
        <v>1138</v>
      </c>
      <c r="K92" s="289"/>
      <c r="L92" s="374">
        <v>25</v>
      </c>
      <c r="M92" s="432"/>
      <c r="N92" s="431"/>
      <c r="O92" s="432"/>
      <c r="P92" s="431"/>
    </row>
    <row r="93" spans="1:17" ht="20.25" customHeight="1" thickBot="1">
      <c r="A93" s="299"/>
      <c r="B93" s="299"/>
      <c r="C93" s="431"/>
      <c r="D93" s="432"/>
      <c r="E93" s="431"/>
      <c r="F93" s="432"/>
      <c r="G93" s="431"/>
      <c r="H93" s="291"/>
      <c r="I93" s="282"/>
      <c r="J93" s="587" t="s">
        <v>1139</v>
      </c>
      <c r="K93" s="289"/>
      <c r="L93" s="374">
        <v>25</v>
      </c>
      <c r="M93" s="432"/>
      <c r="N93" s="431"/>
      <c r="O93" s="432"/>
      <c r="P93" s="431"/>
    </row>
    <row r="94" spans="1:17" ht="20.25" customHeight="1" thickBot="1">
      <c r="A94" s="366" t="s">
        <v>116</v>
      </c>
      <c r="B94" s="332" t="s">
        <v>634</v>
      </c>
      <c r="C94" s="421" t="s">
        <v>790</v>
      </c>
      <c r="D94" s="422"/>
      <c r="E94" s="421" t="s">
        <v>791</v>
      </c>
      <c r="F94" s="422"/>
      <c r="G94" s="423" t="s">
        <v>635</v>
      </c>
      <c r="I94" s="282"/>
      <c r="J94" s="587" t="s">
        <v>1140</v>
      </c>
      <c r="K94" s="289"/>
      <c r="L94" s="374">
        <v>25</v>
      </c>
      <c r="M94" s="456"/>
      <c r="N94" s="455" t="s">
        <v>791</v>
      </c>
      <c r="O94" s="456"/>
      <c r="P94" s="457" t="s">
        <v>635</v>
      </c>
      <c r="Q94" s="291"/>
    </row>
    <row r="95" spans="1:17" ht="20.25" customHeight="1" thickBot="1">
      <c r="A95" s="278" t="s">
        <v>343</v>
      </c>
      <c r="B95" s="326">
        <v>16.047149999999998</v>
      </c>
      <c r="C95" s="374">
        <v>44</v>
      </c>
      <c r="D95" s="374">
        <f>B95*1.65</f>
        <v>26.477797499999998</v>
      </c>
      <c r="E95" s="374">
        <f>CEILING(F95,1)</f>
        <v>25</v>
      </c>
      <c r="F95" s="374">
        <f>B95*1.5</f>
        <v>24.070724999999996</v>
      </c>
      <c r="G95" s="374">
        <f>CEILING(H95,1)</f>
        <v>23</v>
      </c>
      <c r="H95" s="287">
        <f>B95*1.4</f>
        <v>22.466009999999997</v>
      </c>
      <c r="I95" s="282"/>
      <c r="J95" s="587" t="s">
        <v>1141</v>
      </c>
      <c r="K95" s="289"/>
      <c r="L95" s="374">
        <v>25</v>
      </c>
      <c r="M95" s="437">
        <f>K102*1.65</f>
        <v>6.6329999999999991</v>
      </c>
      <c r="N95" s="437">
        <f>CEILING(O95,1)</f>
        <v>7</v>
      </c>
      <c r="O95" s="437">
        <f>K102*1.5</f>
        <v>6.0299999999999994</v>
      </c>
      <c r="P95" s="437">
        <f>CEILING(Q95,1)</f>
        <v>6</v>
      </c>
      <c r="Q95" s="284">
        <f>K102*1.4</f>
        <v>5.6279999999999992</v>
      </c>
    </row>
    <row r="96" spans="1:17" ht="20.25" customHeight="1" thickBot="1">
      <c r="A96" s="278" t="s">
        <v>344</v>
      </c>
      <c r="B96" s="326">
        <v>16.047149999999998</v>
      </c>
      <c r="C96" s="374">
        <v>45</v>
      </c>
      <c r="D96" s="374">
        <f t="shared" ref="D96:D107" si="39">B96*1.55</f>
        <v>24.873082499999999</v>
      </c>
      <c r="E96" s="374">
        <f t="shared" ref="E96:E107" si="40">CEILING(F96,1)</f>
        <v>25</v>
      </c>
      <c r="F96" s="374">
        <f t="shared" ref="F96:F107" si="41">B96*1.5</f>
        <v>24.070724999999996</v>
      </c>
      <c r="G96" s="374">
        <f t="shared" ref="G96:G107" si="42">CEILING(H96,1)</f>
        <v>23</v>
      </c>
      <c r="H96" s="287">
        <f t="shared" ref="H96:H107" si="43">B96*1.4</f>
        <v>22.466009999999997</v>
      </c>
      <c r="I96" s="282"/>
      <c r="J96" s="587" t="s">
        <v>1142</v>
      </c>
      <c r="K96" s="291"/>
      <c r="L96" s="374">
        <v>25</v>
      </c>
      <c r="M96" s="374">
        <f t="shared" ref="M96:M127" si="44">K103*1.65</f>
        <v>6.6329999999999991</v>
      </c>
      <c r="N96" s="437">
        <f t="shared" ref="N96:N127" si="45">CEILING(O96,1)</f>
        <v>7</v>
      </c>
      <c r="O96" s="374">
        <f t="shared" ref="O96:O127" si="46">K103*1.5</f>
        <v>6.0299999999999994</v>
      </c>
      <c r="P96" s="437">
        <f t="shared" ref="P96:P107" si="47">CEILING(Q96,1)</f>
        <v>6</v>
      </c>
      <c r="Q96" s="284">
        <f t="shared" ref="Q96:Q107" si="48">K103*1.4</f>
        <v>5.6279999999999992</v>
      </c>
    </row>
    <row r="97" spans="1:17" ht="20.25" customHeight="1" thickBot="1">
      <c r="A97" s="278" t="s">
        <v>345</v>
      </c>
      <c r="B97" s="326">
        <v>16.600499999999997</v>
      </c>
      <c r="C97" s="374">
        <v>47</v>
      </c>
      <c r="D97" s="374">
        <f t="shared" si="39"/>
        <v>25.730774999999994</v>
      </c>
      <c r="E97" s="374">
        <f t="shared" si="40"/>
        <v>25</v>
      </c>
      <c r="F97" s="374">
        <f t="shared" si="41"/>
        <v>24.900749999999995</v>
      </c>
      <c r="G97" s="374">
        <f t="shared" si="42"/>
        <v>24</v>
      </c>
      <c r="H97" s="287">
        <f t="shared" si="43"/>
        <v>23.240699999999993</v>
      </c>
      <c r="I97" s="282"/>
      <c r="J97" s="587" t="s">
        <v>1143</v>
      </c>
      <c r="K97" s="291"/>
      <c r="L97" s="374">
        <v>25</v>
      </c>
      <c r="M97" s="374">
        <f t="shared" si="44"/>
        <v>6.8639999999999999</v>
      </c>
      <c r="N97" s="437">
        <f t="shared" si="45"/>
        <v>7</v>
      </c>
      <c r="O97" s="374">
        <f t="shared" si="46"/>
        <v>6.24</v>
      </c>
      <c r="P97" s="437">
        <f t="shared" si="47"/>
        <v>6</v>
      </c>
      <c r="Q97" s="284">
        <f t="shared" si="48"/>
        <v>5.8239999999999998</v>
      </c>
    </row>
    <row r="98" spans="1:17" ht="20.25" customHeight="1" thickBot="1">
      <c r="A98" s="278" t="s">
        <v>346</v>
      </c>
      <c r="B98" s="326">
        <v>18.58605</v>
      </c>
      <c r="C98" s="374">
        <v>53</v>
      </c>
      <c r="D98" s="374">
        <f t="shared" si="39"/>
        <v>28.808377500000002</v>
      </c>
      <c r="E98" s="374">
        <f t="shared" si="40"/>
        <v>28</v>
      </c>
      <c r="F98" s="374">
        <f t="shared" si="41"/>
        <v>27.879075</v>
      </c>
      <c r="G98" s="374">
        <f t="shared" si="42"/>
        <v>27</v>
      </c>
      <c r="H98" s="287">
        <f t="shared" si="43"/>
        <v>26.02047</v>
      </c>
      <c r="I98" s="282"/>
      <c r="J98" s="587" t="s">
        <v>1144</v>
      </c>
      <c r="K98" s="291"/>
      <c r="L98" s="374">
        <v>25</v>
      </c>
      <c r="M98" s="374">
        <f t="shared" si="44"/>
        <v>6.93</v>
      </c>
      <c r="N98" s="437">
        <f t="shared" si="45"/>
        <v>7</v>
      </c>
      <c r="O98" s="374">
        <f t="shared" si="46"/>
        <v>6.3000000000000007</v>
      </c>
      <c r="P98" s="437">
        <f t="shared" si="47"/>
        <v>6</v>
      </c>
      <c r="Q98" s="284">
        <f t="shared" si="48"/>
        <v>5.88</v>
      </c>
    </row>
    <row r="99" spans="1:17" ht="20.25" customHeight="1" thickBot="1">
      <c r="A99" s="278" t="s">
        <v>347</v>
      </c>
      <c r="B99" s="326">
        <v>18.58605</v>
      </c>
      <c r="C99" s="374">
        <v>56</v>
      </c>
      <c r="D99" s="374">
        <f t="shared" si="39"/>
        <v>28.808377500000002</v>
      </c>
      <c r="E99" s="374">
        <f t="shared" si="40"/>
        <v>28</v>
      </c>
      <c r="F99" s="374">
        <f t="shared" si="41"/>
        <v>27.879075</v>
      </c>
      <c r="G99" s="374">
        <f t="shared" si="42"/>
        <v>27</v>
      </c>
      <c r="H99" s="287">
        <f t="shared" si="43"/>
        <v>26.02047</v>
      </c>
      <c r="I99" s="282"/>
      <c r="J99" s="587" t="s">
        <v>1145</v>
      </c>
      <c r="K99" s="291"/>
      <c r="L99" s="374">
        <v>25</v>
      </c>
      <c r="M99" s="374">
        <f t="shared" si="44"/>
        <v>8.25</v>
      </c>
      <c r="N99" s="437">
        <f t="shared" si="45"/>
        <v>8</v>
      </c>
      <c r="O99" s="374">
        <f t="shared" si="46"/>
        <v>7.5</v>
      </c>
      <c r="P99" s="437">
        <f t="shared" si="47"/>
        <v>7</v>
      </c>
      <c r="Q99" s="284">
        <f t="shared" si="48"/>
        <v>7</v>
      </c>
    </row>
    <row r="100" spans="1:17" ht="20.25" customHeight="1" thickBot="1">
      <c r="A100" s="278" t="s">
        <v>348</v>
      </c>
      <c r="B100" s="326">
        <v>19.936875000000001</v>
      </c>
      <c r="C100" s="374">
        <v>56</v>
      </c>
      <c r="D100" s="374">
        <f t="shared" si="39"/>
        <v>30.902156250000001</v>
      </c>
      <c r="E100" s="374">
        <f t="shared" si="40"/>
        <v>30</v>
      </c>
      <c r="F100" s="374">
        <f t="shared" si="41"/>
        <v>29.905312500000001</v>
      </c>
      <c r="G100" s="374">
        <f t="shared" si="42"/>
        <v>28</v>
      </c>
      <c r="H100" s="287">
        <f t="shared" si="43"/>
        <v>27.911625000000001</v>
      </c>
      <c r="I100" s="282"/>
      <c r="J100" s="299"/>
      <c r="K100" s="299"/>
      <c r="L100" s="589"/>
      <c r="M100" s="374">
        <f t="shared" si="44"/>
        <v>9.1739999999999995</v>
      </c>
      <c r="N100" s="437">
        <f t="shared" si="45"/>
        <v>9</v>
      </c>
      <c r="O100" s="374">
        <f t="shared" si="46"/>
        <v>8.34</v>
      </c>
      <c r="P100" s="437">
        <f t="shared" si="47"/>
        <v>8</v>
      </c>
      <c r="Q100" s="284">
        <f t="shared" si="48"/>
        <v>7.7839999999999989</v>
      </c>
    </row>
    <row r="101" spans="1:17" ht="20.25" customHeight="1" thickBot="1">
      <c r="A101" s="278" t="s">
        <v>349</v>
      </c>
      <c r="B101" s="326">
        <v>19.936875000000001</v>
      </c>
      <c r="C101" s="374">
        <v>56</v>
      </c>
      <c r="D101" s="374">
        <f t="shared" si="39"/>
        <v>30.902156250000001</v>
      </c>
      <c r="E101" s="374">
        <f t="shared" si="40"/>
        <v>30</v>
      </c>
      <c r="F101" s="374">
        <f t="shared" si="41"/>
        <v>29.905312500000001</v>
      </c>
      <c r="G101" s="374">
        <f t="shared" si="42"/>
        <v>28</v>
      </c>
      <c r="H101" s="287">
        <f t="shared" si="43"/>
        <v>27.911625000000001</v>
      </c>
      <c r="I101" s="282"/>
      <c r="J101" s="410" t="s">
        <v>16</v>
      </c>
      <c r="K101" s="411" t="s">
        <v>634</v>
      </c>
      <c r="L101" s="455" t="s">
        <v>790</v>
      </c>
      <c r="M101" s="374">
        <f t="shared" si="44"/>
        <v>9.6524999999999981</v>
      </c>
      <c r="N101" s="437">
        <f t="shared" si="45"/>
        <v>9</v>
      </c>
      <c r="O101" s="374">
        <f t="shared" si="46"/>
        <v>8.7749999999999986</v>
      </c>
      <c r="P101" s="437">
        <f t="shared" si="47"/>
        <v>9</v>
      </c>
      <c r="Q101" s="284">
        <f t="shared" si="48"/>
        <v>8.19</v>
      </c>
    </row>
    <row r="102" spans="1:17" ht="20.25" customHeight="1" thickBot="1">
      <c r="A102" s="278" t="s">
        <v>350</v>
      </c>
      <c r="B102" s="326">
        <v>23.01285</v>
      </c>
      <c r="C102" s="374">
        <v>63</v>
      </c>
      <c r="D102" s="374">
        <f t="shared" si="39"/>
        <v>35.669917500000004</v>
      </c>
      <c r="E102" s="374">
        <f t="shared" si="40"/>
        <v>35</v>
      </c>
      <c r="F102" s="374">
        <f t="shared" si="41"/>
        <v>34.519275</v>
      </c>
      <c r="G102" s="374">
        <f t="shared" si="42"/>
        <v>33</v>
      </c>
      <c r="H102" s="287">
        <f t="shared" si="43"/>
        <v>32.21799</v>
      </c>
      <c r="I102" s="282"/>
      <c r="J102" s="356" t="s">
        <v>386</v>
      </c>
      <c r="K102" s="357">
        <v>4.0199999999999996</v>
      </c>
      <c r="L102" s="437">
        <v>11</v>
      </c>
      <c r="M102" s="374">
        <f t="shared" si="44"/>
        <v>9.8999999999999986</v>
      </c>
      <c r="N102" s="437">
        <f t="shared" si="45"/>
        <v>9</v>
      </c>
      <c r="O102" s="374">
        <f t="shared" si="46"/>
        <v>9</v>
      </c>
      <c r="P102" s="437">
        <f t="shared" si="47"/>
        <v>9</v>
      </c>
      <c r="Q102" s="284">
        <f t="shared" si="48"/>
        <v>8.3999999999999986</v>
      </c>
    </row>
    <row r="103" spans="1:17" ht="20.25" customHeight="1" thickBot="1">
      <c r="A103" s="278" t="s">
        <v>351</v>
      </c>
      <c r="B103" s="326">
        <v>23.01285</v>
      </c>
      <c r="C103" s="374">
        <v>63</v>
      </c>
      <c r="D103" s="374">
        <f t="shared" si="39"/>
        <v>35.669917500000004</v>
      </c>
      <c r="E103" s="374">
        <f t="shared" si="40"/>
        <v>35</v>
      </c>
      <c r="F103" s="374">
        <f t="shared" si="41"/>
        <v>34.519275</v>
      </c>
      <c r="G103" s="374">
        <f t="shared" si="42"/>
        <v>33</v>
      </c>
      <c r="H103" s="287">
        <f t="shared" si="43"/>
        <v>32.21799</v>
      </c>
      <c r="I103" s="282"/>
      <c r="J103" s="275" t="s">
        <v>387</v>
      </c>
      <c r="K103" s="314">
        <v>4.0199999999999996</v>
      </c>
      <c r="L103" s="437">
        <v>11</v>
      </c>
      <c r="M103" s="374">
        <f t="shared" si="44"/>
        <v>10.725</v>
      </c>
      <c r="N103" s="437">
        <f t="shared" si="45"/>
        <v>10</v>
      </c>
      <c r="O103" s="374">
        <f t="shared" si="46"/>
        <v>9.75</v>
      </c>
      <c r="P103" s="437">
        <f t="shared" si="47"/>
        <v>10</v>
      </c>
      <c r="Q103" s="284">
        <f t="shared" si="48"/>
        <v>9.1</v>
      </c>
    </row>
    <row r="104" spans="1:17" ht="20.25" customHeight="1" thickBot="1">
      <c r="A104" s="278" t="s">
        <v>352</v>
      </c>
      <c r="B104" s="326">
        <v>23.01285</v>
      </c>
      <c r="C104" s="374">
        <v>69</v>
      </c>
      <c r="D104" s="374">
        <f t="shared" si="39"/>
        <v>35.669917500000004</v>
      </c>
      <c r="E104" s="374">
        <f t="shared" si="40"/>
        <v>35</v>
      </c>
      <c r="F104" s="374">
        <f t="shared" si="41"/>
        <v>34.519275</v>
      </c>
      <c r="G104" s="374">
        <f t="shared" si="42"/>
        <v>33</v>
      </c>
      <c r="H104" s="287">
        <f t="shared" si="43"/>
        <v>32.21799</v>
      </c>
      <c r="I104" s="282"/>
      <c r="J104" s="275" t="s">
        <v>388</v>
      </c>
      <c r="K104" s="314">
        <v>4.16</v>
      </c>
      <c r="L104" s="437">
        <v>11</v>
      </c>
      <c r="M104" s="374">
        <f t="shared" si="44"/>
        <v>11.154</v>
      </c>
      <c r="N104" s="437">
        <f t="shared" si="45"/>
        <v>11</v>
      </c>
      <c r="O104" s="374">
        <f t="shared" si="46"/>
        <v>10.14</v>
      </c>
      <c r="P104" s="437">
        <f t="shared" si="47"/>
        <v>10</v>
      </c>
      <c r="Q104" s="284">
        <f t="shared" si="48"/>
        <v>9.4639999999999986</v>
      </c>
    </row>
    <row r="105" spans="1:17" ht="20.25" customHeight="1" thickBot="1">
      <c r="A105" s="278" t="s">
        <v>353</v>
      </c>
      <c r="B105" s="326">
        <v>23.01285</v>
      </c>
      <c r="C105" s="374">
        <v>69</v>
      </c>
      <c r="D105" s="374">
        <f t="shared" si="39"/>
        <v>35.669917500000004</v>
      </c>
      <c r="E105" s="374">
        <f t="shared" si="40"/>
        <v>35</v>
      </c>
      <c r="F105" s="374">
        <f t="shared" si="41"/>
        <v>34.519275</v>
      </c>
      <c r="G105" s="374">
        <f t="shared" si="42"/>
        <v>33</v>
      </c>
      <c r="H105" s="287">
        <f t="shared" si="43"/>
        <v>32.21799</v>
      </c>
      <c r="I105" s="282"/>
      <c r="J105" s="275" t="s">
        <v>389</v>
      </c>
      <c r="K105" s="314">
        <v>4.2</v>
      </c>
      <c r="L105" s="437">
        <v>13</v>
      </c>
      <c r="M105" s="374">
        <f t="shared" si="44"/>
        <v>11.219999999999999</v>
      </c>
      <c r="N105" s="437">
        <f t="shared" si="45"/>
        <v>11</v>
      </c>
      <c r="O105" s="374">
        <f t="shared" si="46"/>
        <v>10.199999999999999</v>
      </c>
      <c r="P105" s="437">
        <f t="shared" si="47"/>
        <v>10</v>
      </c>
      <c r="Q105" s="284">
        <f t="shared" si="48"/>
        <v>9.52</v>
      </c>
    </row>
    <row r="106" spans="1:17" ht="20.25" customHeight="1" thickBot="1">
      <c r="A106" s="278" t="s">
        <v>354</v>
      </c>
      <c r="B106" s="326">
        <v>27.119999999999997</v>
      </c>
      <c r="C106" s="374">
        <v>92</v>
      </c>
      <c r="D106" s="374">
        <f t="shared" si="39"/>
        <v>42.035999999999994</v>
      </c>
      <c r="E106" s="374">
        <f t="shared" si="40"/>
        <v>41</v>
      </c>
      <c r="F106" s="374">
        <f t="shared" si="41"/>
        <v>40.679999999999993</v>
      </c>
      <c r="G106" s="374">
        <f t="shared" si="42"/>
        <v>38</v>
      </c>
      <c r="H106" s="287">
        <f t="shared" si="43"/>
        <v>37.967999999999996</v>
      </c>
      <c r="I106" s="282"/>
      <c r="J106" s="275" t="s">
        <v>390</v>
      </c>
      <c r="K106" s="314">
        <v>5</v>
      </c>
      <c r="L106" s="437">
        <v>13</v>
      </c>
      <c r="M106" s="374">
        <f t="shared" si="44"/>
        <v>11.549999999999999</v>
      </c>
      <c r="N106" s="437">
        <f t="shared" si="45"/>
        <v>11</v>
      </c>
      <c r="O106" s="374">
        <f t="shared" si="46"/>
        <v>10.5</v>
      </c>
      <c r="P106" s="437">
        <f t="shared" si="47"/>
        <v>10</v>
      </c>
      <c r="Q106" s="284">
        <f t="shared" si="48"/>
        <v>9.7999999999999989</v>
      </c>
    </row>
    <row r="107" spans="1:17" ht="20.25" customHeight="1" thickBot="1">
      <c r="A107" s="279" t="s">
        <v>355</v>
      </c>
      <c r="B107" s="337">
        <v>27.119999999999997</v>
      </c>
      <c r="C107" s="374">
        <v>92</v>
      </c>
      <c r="D107" s="377">
        <f t="shared" si="39"/>
        <v>42.035999999999994</v>
      </c>
      <c r="E107" s="374">
        <f t="shared" si="40"/>
        <v>41</v>
      </c>
      <c r="F107" s="377">
        <f t="shared" si="41"/>
        <v>40.679999999999993</v>
      </c>
      <c r="G107" s="374">
        <f t="shared" si="42"/>
        <v>38</v>
      </c>
      <c r="H107" s="287">
        <f t="shared" si="43"/>
        <v>37.967999999999996</v>
      </c>
      <c r="I107" s="282"/>
      <c r="J107" s="275" t="s">
        <v>391</v>
      </c>
      <c r="K107" s="314">
        <v>5.56</v>
      </c>
      <c r="L107" s="437">
        <v>13</v>
      </c>
      <c r="M107" s="374">
        <f t="shared" si="44"/>
        <v>11.797499999999999</v>
      </c>
      <c r="N107" s="437">
        <f t="shared" si="45"/>
        <v>11</v>
      </c>
      <c r="O107" s="374">
        <f t="shared" si="46"/>
        <v>10.725000000000001</v>
      </c>
      <c r="P107" s="437">
        <f t="shared" si="47"/>
        <v>11</v>
      </c>
      <c r="Q107" s="284">
        <f t="shared" si="48"/>
        <v>10.01</v>
      </c>
    </row>
    <row r="108" spans="1:17" ht="20.25" customHeight="1" thickBot="1">
      <c r="H108" s="11"/>
      <c r="I108" s="282"/>
      <c r="J108" s="275" t="s">
        <v>392</v>
      </c>
      <c r="K108" s="314">
        <v>5.85</v>
      </c>
      <c r="L108" s="437">
        <v>17</v>
      </c>
      <c r="M108" s="374"/>
      <c r="N108" s="437"/>
      <c r="O108" s="374"/>
      <c r="P108" s="437"/>
      <c r="Q108" s="284">
        <f>K116*1.4</f>
        <v>10.219999999999999</v>
      </c>
    </row>
    <row r="109" spans="1:17" ht="20.25" customHeight="1" thickBot="1">
      <c r="A109" s="366" t="s">
        <v>114</v>
      </c>
      <c r="B109" s="332" t="s">
        <v>634</v>
      </c>
      <c r="C109" s="421" t="s">
        <v>790</v>
      </c>
      <c r="D109" s="422"/>
      <c r="E109" s="421" t="s">
        <v>791</v>
      </c>
      <c r="F109" s="422"/>
      <c r="G109" s="423" t="s">
        <v>635</v>
      </c>
      <c r="H109" s="11"/>
      <c r="I109" s="282"/>
      <c r="J109" s="275" t="s">
        <v>393</v>
      </c>
      <c r="K109" s="314">
        <v>6</v>
      </c>
      <c r="L109" s="437">
        <v>17</v>
      </c>
      <c r="M109" s="374">
        <f t="shared" si="44"/>
        <v>12.045</v>
      </c>
      <c r="N109" s="437">
        <f t="shared" si="45"/>
        <v>11</v>
      </c>
      <c r="O109" s="374">
        <f t="shared" si="46"/>
        <v>10.95</v>
      </c>
      <c r="P109" s="437">
        <f>CEILING(Q108,1)</f>
        <v>11</v>
      </c>
      <c r="Q109" s="284">
        <f>K118*1.4</f>
        <v>11.844000000000001</v>
      </c>
    </row>
    <row r="110" spans="1:17" ht="20.25" customHeight="1" thickBot="1">
      <c r="A110" s="278" t="s">
        <v>356</v>
      </c>
      <c r="B110" s="287">
        <v>25.875</v>
      </c>
      <c r="C110" s="374">
        <v>80</v>
      </c>
      <c r="D110" s="374">
        <f>B110*1.65</f>
        <v>42.693749999999994</v>
      </c>
      <c r="E110" s="374">
        <f>CEILING(F110,1)</f>
        <v>39</v>
      </c>
      <c r="F110" s="374">
        <f>B110*1.5</f>
        <v>38.8125</v>
      </c>
      <c r="G110" s="374">
        <f t="shared" ref="G110:G129" si="49">CEILING(H110,1)</f>
        <v>37</v>
      </c>
      <c r="H110" s="287">
        <f t="shared" ref="H110:H129" si="50">B110*1.4</f>
        <v>36.224999999999994</v>
      </c>
      <c r="I110" s="282"/>
      <c r="J110" s="275" t="s">
        <v>394</v>
      </c>
      <c r="K110" s="314">
        <v>6.5</v>
      </c>
      <c r="L110" s="437">
        <v>17</v>
      </c>
      <c r="M110" s="374"/>
      <c r="N110" s="437"/>
      <c r="O110" s="374"/>
      <c r="P110" s="437"/>
      <c r="Q110" s="284">
        <f>K119*1.4</f>
        <v>11.899999999999999</v>
      </c>
    </row>
    <row r="111" spans="1:17" ht="20.25" customHeight="1" thickBot="1">
      <c r="A111" s="278" t="s">
        <v>357</v>
      </c>
      <c r="B111" s="287">
        <v>27.183125</v>
      </c>
      <c r="C111" s="374">
        <v>87</v>
      </c>
      <c r="D111" s="374">
        <f t="shared" ref="D111:D129" si="51">B111*1.65</f>
        <v>44.85215625</v>
      </c>
      <c r="E111" s="374">
        <f t="shared" ref="E111:E129" si="52">CEILING(F111,1)</f>
        <v>41</v>
      </c>
      <c r="F111" s="374">
        <f t="shared" ref="F111:F129" si="53">B111*1.5</f>
        <v>40.774687499999999</v>
      </c>
      <c r="G111" s="374">
        <f t="shared" si="49"/>
        <v>39</v>
      </c>
      <c r="H111" s="287">
        <f t="shared" si="50"/>
        <v>38.056374999999996</v>
      </c>
      <c r="I111" s="282"/>
      <c r="J111" s="275" t="s">
        <v>395</v>
      </c>
      <c r="K111" s="314">
        <v>6.76</v>
      </c>
      <c r="L111" s="437">
        <v>18</v>
      </c>
      <c r="M111" s="374">
        <f t="shared" si="44"/>
        <v>13.959000000000001</v>
      </c>
      <c r="N111" s="437">
        <f t="shared" si="45"/>
        <v>13</v>
      </c>
      <c r="O111" s="374">
        <f t="shared" si="46"/>
        <v>12.690000000000001</v>
      </c>
      <c r="P111" s="437">
        <f>CEILING(Q109,1)</f>
        <v>12</v>
      </c>
      <c r="Q111" s="284">
        <f>K121*1.4</f>
        <v>12.011999999999999</v>
      </c>
    </row>
    <row r="112" spans="1:17" ht="20.25" customHeight="1" thickBot="1">
      <c r="A112" s="278" t="s">
        <v>358</v>
      </c>
      <c r="B112" s="287">
        <v>28.662599999999998</v>
      </c>
      <c r="C112" s="374">
        <v>90</v>
      </c>
      <c r="D112" s="374">
        <f t="shared" si="51"/>
        <v>47.293289999999992</v>
      </c>
      <c r="E112" s="374">
        <f t="shared" si="52"/>
        <v>43</v>
      </c>
      <c r="F112" s="374">
        <f t="shared" si="53"/>
        <v>42.993899999999996</v>
      </c>
      <c r="G112" s="374">
        <f t="shared" si="49"/>
        <v>41</v>
      </c>
      <c r="H112" s="287">
        <f t="shared" si="50"/>
        <v>40.127639999999992</v>
      </c>
      <c r="I112" s="282"/>
      <c r="J112" s="275" t="s">
        <v>396</v>
      </c>
      <c r="K112" s="314">
        <v>6.8</v>
      </c>
      <c r="L112" s="437">
        <v>18</v>
      </c>
      <c r="M112" s="374">
        <f t="shared" si="44"/>
        <v>14.024999999999999</v>
      </c>
      <c r="N112" s="437">
        <f t="shared" si="45"/>
        <v>13</v>
      </c>
      <c r="O112" s="374">
        <f t="shared" si="46"/>
        <v>12.75</v>
      </c>
      <c r="P112" s="437">
        <f>CEILING(Q110,1)</f>
        <v>12</v>
      </c>
      <c r="Q112" s="284">
        <f>K123*1.4</f>
        <v>12.362</v>
      </c>
    </row>
    <row r="113" spans="1:21" ht="20.25" customHeight="1" thickBot="1">
      <c r="A113" s="278" t="s">
        <v>359</v>
      </c>
      <c r="B113" s="287">
        <v>28.876499999999997</v>
      </c>
      <c r="C113" s="374">
        <v>92</v>
      </c>
      <c r="D113" s="374">
        <f t="shared" si="51"/>
        <v>47.646224999999994</v>
      </c>
      <c r="E113" s="374">
        <f t="shared" si="52"/>
        <v>44</v>
      </c>
      <c r="F113" s="374">
        <f t="shared" si="53"/>
        <v>43.314749999999997</v>
      </c>
      <c r="G113" s="374">
        <f t="shared" si="49"/>
        <v>41</v>
      </c>
      <c r="H113" s="287">
        <f t="shared" si="50"/>
        <v>40.427099999999996</v>
      </c>
      <c r="I113" s="282"/>
      <c r="J113" s="275" t="s">
        <v>397</v>
      </c>
      <c r="K113" s="314">
        <v>7</v>
      </c>
      <c r="L113" s="437">
        <v>20</v>
      </c>
      <c r="M113" s="374"/>
      <c r="N113" s="437"/>
      <c r="O113" s="374"/>
      <c r="P113" s="437"/>
      <c r="Q113" s="284">
        <f t="shared" ref="Q113:Q122" si="54">K126*1.4</f>
        <v>12.6</v>
      </c>
    </row>
    <row r="114" spans="1:21" ht="20.25" customHeight="1" thickBot="1">
      <c r="A114" s="278" t="s">
        <v>360</v>
      </c>
      <c r="B114" s="287">
        <v>31.871099999999995</v>
      </c>
      <c r="C114" s="374">
        <v>102</v>
      </c>
      <c r="D114" s="374">
        <f t="shared" si="51"/>
        <v>52.58731499999999</v>
      </c>
      <c r="E114" s="374">
        <f t="shared" si="52"/>
        <v>48</v>
      </c>
      <c r="F114" s="374">
        <f t="shared" si="53"/>
        <v>47.806649999999991</v>
      </c>
      <c r="G114" s="374">
        <f t="shared" si="49"/>
        <v>45</v>
      </c>
      <c r="H114" s="287">
        <f t="shared" si="50"/>
        <v>44.619539999999994</v>
      </c>
      <c r="I114" s="282"/>
      <c r="J114" s="275" t="s">
        <v>398</v>
      </c>
      <c r="K114" s="314">
        <v>7.15</v>
      </c>
      <c r="L114" s="437">
        <v>24</v>
      </c>
      <c r="M114" s="374">
        <f t="shared" si="44"/>
        <v>14.157</v>
      </c>
      <c r="N114" s="437">
        <f t="shared" si="45"/>
        <v>13</v>
      </c>
      <c r="O114" s="374">
        <f t="shared" si="46"/>
        <v>12.870000000000001</v>
      </c>
      <c r="P114" s="437">
        <f>CEILING(Q111,1)</f>
        <v>13</v>
      </c>
      <c r="Q114" s="284">
        <f t="shared" si="54"/>
        <v>13.187999999999999</v>
      </c>
    </row>
    <row r="115" spans="1:21" ht="20.25" customHeight="1" thickBot="1">
      <c r="A115" s="278" t="s">
        <v>361</v>
      </c>
      <c r="B115" s="287">
        <v>32.281074999999994</v>
      </c>
      <c r="C115" s="374">
        <v>112</v>
      </c>
      <c r="D115" s="374">
        <f t="shared" si="51"/>
        <v>53.263773749999984</v>
      </c>
      <c r="E115" s="374">
        <f t="shared" si="52"/>
        <v>49</v>
      </c>
      <c r="F115" s="374">
        <f t="shared" si="53"/>
        <v>48.421612499999995</v>
      </c>
      <c r="G115" s="374">
        <f t="shared" si="49"/>
        <v>46</v>
      </c>
      <c r="H115" s="287">
        <f t="shared" si="50"/>
        <v>45.193504999999988</v>
      </c>
      <c r="I115" s="282"/>
      <c r="J115" s="275" t="s">
        <v>959</v>
      </c>
      <c r="K115" s="314"/>
      <c r="L115" s="437">
        <v>24</v>
      </c>
      <c r="M115" s="374"/>
      <c r="N115" s="437"/>
      <c r="O115" s="374"/>
      <c r="P115" s="437"/>
      <c r="Q115" s="284">
        <f t="shared" si="54"/>
        <v>13.187999999999999</v>
      </c>
    </row>
    <row r="116" spans="1:21" ht="20.25" customHeight="1" thickBot="1">
      <c r="A116" s="278" t="s">
        <v>362</v>
      </c>
      <c r="B116" s="287">
        <v>34.402250000000002</v>
      </c>
      <c r="C116" s="374">
        <v>112</v>
      </c>
      <c r="D116" s="374">
        <f t="shared" si="51"/>
        <v>56.763712500000004</v>
      </c>
      <c r="E116" s="374">
        <f t="shared" si="52"/>
        <v>52</v>
      </c>
      <c r="F116" s="374">
        <f t="shared" si="53"/>
        <v>51.603375</v>
      </c>
      <c r="G116" s="374">
        <f t="shared" si="49"/>
        <v>49</v>
      </c>
      <c r="H116" s="287">
        <f t="shared" si="50"/>
        <v>48.163150000000002</v>
      </c>
      <c r="I116" s="282"/>
      <c r="J116" s="275" t="s">
        <v>399</v>
      </c>
      <c r="K116" s="314">
        <v>7.3</v>
      </c>
      <c r="L116" s="437">
        <v>24</v>
      </c>
      <c r="M116" s="374">
        <f t="shared" si="44"/>
        <v>14.5695</v>
      </c>
      <c r="N116" s="437">
        <f t="shared" si="45"/>
        <v>14</v>
      </c>
      <c r="O116" s="374">
        <f t="shared" si="46"/>
        <v>13.245000000000001</v>
      </c>
      <c r="P116" s="437">
        <f>CEILING(Q112,1)</f>
        <v>13</v>
      </c>
      <c r="Q116" s="284">
        <f t="shared" si="54"/>
        <v>13.649999999999999</v>
      </c>
    </row>
    <row r="117" spans="1:21" ht="20.25" customHeight="1" thickBot="1">
      <c r="A117" s="278" t="s">
        <v>363</v>
      </c>
      <c r="B117" s="287">
        <v>38.662424999999999</v>
      </c>
      <c r="C117" s="374">
        <v>121</v>
      </c>
      <c r="D117" s="374">
        <f t="shared" si="51"/>
        <v>63.793001249999996</v>
      </c>
      <c r="E117" s="374">
        <f t="shared" si="52"/>
        <v>58</v>
      </c>
      <c r="F117" s="374">
        <f t="shared" si="53"/>
        <v>57.993637499999998</v>
      </c>
      <c r="G117" s="374">
        <f t="shared" si="49"/>
        <v>55</v>
      </c>
      <c r="H117" s="287">
        <f t="shared" si="50"/>
        <v>54.127394999999993</v>
      </c>
      <c r="I117" s="282"/>
      <c r="J117" s="275" t="s">
        <v>960</v>
      </c>
      <c r="K117" s="314"/>
      <c r="L117" s="437">
        <v>25</v>
      </c>
      <c r="M117" s="374"/>
      <c r="N117" s="437"/>
      <c r="O117" s="374"/>
      <c r="P117" s="437"/>
      <c r="Q117" s="284">
        <f t="shared" si="54"/>
        <v>13.649999999999999</v>
      </c>
    </row>
    <row r="118" spans="1:21" ht="20.25" customHeight="1" thickBot="1">
      <c r="A118" s="278" t="s">
        <v>364</v>
      </c>
      <c r="B118" s="287">
        <v>44.170350000000006</v>
      </c>
      <c r="C118" s="374">
        <v>125</v>
      </c>
      <c r="D118" s="374">
        <f t="shared" si="51"/>
        <v>72.881077500000004</v>
      </c>
      <c r="E118" s="374">
        <f t="shared" si="52"/>
        <v>67</v>
      </c>
      <c r="F118" s="374">
        <f t="shared" si="53"/>
        <v>66.255525000000006</v>
      </c>
      <c r="G118" s="374">
        <f t="shared" si="49"/>
        <v>62</v>
      </c>
      <c r="H118" s="287">
        <f t="shared" si="50"/>
        <v>61.838490000000007</v>
      </c>
      <c r="I118" s="282"/>
      <c r="J118" s="275" t="s">
        <v>400</v>
      </c>
      <c r="K118" s="314">
        <v>8.4600000000000009</v>
      </c>
      <c r="L118" s="437">
        <v>27</v>
      </c>
      <c r="M118" s="374"/>
      <c r="N118" s="437"/>
      <c r="O118" s="374"/>
      <c r="P118" s="437"/>
      <c r="Q118" s="284">
        <f t="shared" si="54"/>
        <v>15.161999999999999</v>
      </c>
    </row>
    <row r="119" spans="1:21" ht="20.25" customHeight="1" thickBot="1">
      <c r="A119" s="278" t="s">
        <v>365</v>
      </c>
      <c r="B119" s="287">
        <v>44.829875000000001</v>
      </c>
      <c r="C119" s="374">
        <v>125</v>
      </c>
      <c r="D119" s="374">
        <f t="shared" si="51"/>
        <v>73.969293749999991</v>
      </c>
      <c r="E119" s="374">
        <f t="shared" si="52"/>
        <v>68</v>
      </c>
      <c r="F119" s="374">
        <f t="shared" si="53"/>
        <v>67.244812499999995</v>
      </c>
      <c r="G119" s="374">
        <f t="shared" si="49"/>
        <v>63</v>
      </c>
      <c r="H119" s="287">
        <f t="shared" si="50"/>
        <v>62.761824999999995</v>
      </c>
      <c r="I119" s="282"/>
      <c r="J119" s="275" t="s">
        <v>401</v>
      </c>
      <c r="K119" s="314">
        <v>8.5</v>
      </c>
      <c r="L119" s="437">
        <v>30</v>
      </c>
      <c r="M119" s="374">
        <f t="shared" si="44"/>
        <v>14.85</v>
      </c>
      <c r="N119" s="437">
        <f t="shared" si="45"/>
        <v>14</v>
      </c>
      <c r="O119" s="374">
        <f t="shared" si="46"/>
        <v>13.5</v>
      </c>
      <c r="P119" s="437">
        <f t="shared" ref="P119:P127" si="55">CEILING(Q113,1)</f>
        <v>13</v>
      </c>
      <c r="Q119" s="284">
        <f t="shared" si="54"/>
        <v>15.708</v>
      </c>
    </row>
    <row r="120" spans="1:21" ht="20.25" customHeight="1" thickBot="1">
      <c r="A120" s="278" t="s">
        <v>366</v>
      </c>
      <c r="B120" s="287">
        <v>49.91</v>
      </c>
      <c r="C120" s="374">
        <v>140</v>
      </c>
      <c r="D120" s="374">
        <f t="shared" si="51"/>
        <v>82.351499999999987</v>
      </c>
      <c r="E120" s="374">
        <f t="shared" si="52"/>
        <v>75</v>
      </c>
      <c r="F120" s="374">
        <f t="shared" si="53"/>
        <v>74.864999999999995</v>
      </c>
      <c r="G120" s="374">
        <f t="shared" si="49"/>
        <v>70</v>
      </c>
      <c r="H120" s="287">
        <f t="shared" si="50"/>
        <v>69.873999999999995</v>
      </c>
      <c r="I120" s="282"/>
      <c r="J120" s="275" t="s">
        <v>961</v>
      </c>
      <c r="K120" s="314"/>
      <c r="L120" s="437">
        <v>30</v>
      </c>
      <c r="M120" s="374">
        <f t="shared" si="44"/>
        <v>15.542999999999999</v>
      </c>
      <c r="N120" s="437">
        <f t="shared" si="45"/>
        <v>15</v>
      </c>
      <c r="O120" s="374">
        <f t="shared" si="46"/>
        <v>14.129999999999999</v>
      </c>
      <c r="P120" s="437">
        <f t="shared" si="55"/>
        <v>14</v>
      </c>
      <c r="Q120" s="284">
        <f t="shared" si="54"/>
        <v>16.820999999999998</v>
      </c>
      <c r="T120" s="6"/>
      <c r="U120" s="6"/>
    </row>
    <row r="121" spans="1:21" ht="20.25" customHeight="1" thickBot="1">
      <c r="A121" s="278" t="s">
        <v>367</v>
      </c>
      <c r="B121" s="287">
        <v>53.742374999999996</v>
      </c>
      <c r="C121" s="374">
        <v>168</v>
      </c>
      <c r="D121" s="374">
        <f t="shared" si="51"/>
        <v>88.674918749999989</v>
      </c>
      <c r="E121" s="374">
        <f t="shared" si="52"/>
        <v>81</v>
      </c>
      <c r="F121" s="374">
        <f t="shared" si="53"/>
        <v>80.6135625</v>
      </c>
      <c r="G121" s="374">
        <f t="shared" si="49"/>
        <v>76</v>
      </c>
      <c r="H121" s="287">
        <f t="shared" si="50"/>
        <v>75.239324999999994</v>
      </c>
      <c r="I121" s="282"/>
      <c r="J121" s="275" t="s">
        <v>402</v>
      </c>
      <c r="K121" s="314">
        <v>8.58</v>
      </c>
      <c r="L121" s="437">
        <v>30</v>
      </c>
      <c r="M121" s="374">
        <f t="shared" si="44"/>
        <v>15.542999999999999</v>
      </c>
      <c r="N121" s="437">
        <f t="shared" si="45"/>
        <v>15</v>
      </c>
      <c r="O121" s="374">
        <f t="shared" si="46"/>
        <v>14.129999999999999</v>
      </c>
      <c r="P121" s="437">
        <f t="shared" si="55"/>
        <v>14</v>
      </c>
      <c r="Q121" s="284">
        <f t="shared" si="54"/>
        <v>17.934000000000001</v>
      </c>
    </row>
    <row r="122" spans="1:21" ht="20.25" customHeight="1" thickBot="1">
      <c r="A122" s="278" t="s">
        <v>368</v>
      </c>
      <c r="B122" s="287">
        <v>57.343024999999997</v>
      </c>
      <c r="C122" s="374">
        <v>240</v>
      </c>
      <c r="D122" s="374">
        <f t="shared" si="51"/>
        <v>94.615991249999993</v>
      </c>
      <c r="E122" s="374">
        <f t="shared" si="52"/>
        <v>87</v>
      </c>
      <c r="F122" s="374">
        <f t="shared" si="53"/>
        <v>86.014537499999989</v>
      </c>
      <c r="G122" s="374">
        <f t="shared" si="49"/>
        <v>81</v>
      </c>
      <c r="H122" s="287">
        <f t="shared" si="50"/>
        <v>80.28023499999999</v>
      </c>
      <c r="I122" s="282"/>
      <c r="J122" s="275" t="s">
        <v>962</v>
      </c>
      <c r="K122" s="314"/>
      <c r="L122" s="437">
        <v>30</v>
      </c>
      <c r="M122" s="374">
        <f t="shared" si="44"/>
        <v>16.087499999999999</v>
      </c>
      <c r="N122" s="437">
        <f t="shared" si="45"/>
        <v>15</v>
      </c>
      <c r="O122" s="374">
        <f t="shared" si="46"/>
        <v>14.625</v>
      </c>
      <c r="P122" s="437">
        <f t="shared" si="55"/>
        <v>14</v>
      </c>
      <c r="Q122" s="284" t="e">
        <f t="shared" si="54"/>
        <v>#VALUE!</v>
      </c>
    </row>
    <row r="123" spans="1:21" ht="20.25" customHeight="1" thickBot="1">
      <c r="A123" s="278" t="s">
        <v>369</v>
      </c>
      <c r="B123" s="287">
        <v>67.325025000000011</v>
      </c>
      <c r="C123" s="374">
        <v>252</v>
      </c>
      <c r="D123" s="374">
        <f t="shared" si="51"/>
        <v>111.08629125000002</v>
      </c>
      <c r="E123" s="374">
        <f t="shared" si="52"/>
        <v>101</v>
      </c>
      <c r="F123" s="374">
        <f t="shared" si="53"/>
        <v>100.98753750000002</v>
      </c>
      <c r="G123" s="374">
        <f t="shared" si="49"/>
        <v>95</v>
      </c>
      <c r="H123" s="287">
        <f t="shared" si="50"/>
        <v>94.255035000000007</v>
      </c>
      <c r="I123" s="282"/>
      <c r="J123" s="275" t="s">
        <v>403</v>
      </c>
      <c r="K123" s="314">
        <v>8.83</v>
      </c>
      <c r="L123" s="437">
        <v>30</v>
      </c>
      <c r="M123" s="374">
        <f t="shared" si="44"/>
        <v>16.087499999999999</v>
      </c>
      <c r="N123" s="437">
        <f t="shared" si="45"/>
        <v>15</v>
      </c>
      <c r="O123" s="374">
        <f t="shared" si="46"/>
        <v>14.625</v>
      </c>
      <c r="P123" s="437">
        <f t="shared" si="55"/>
        <v>14</v>
      </c>
      <c r="Q123" s="284">
        <f>K137*1.4</f>
        <v>5.5019999999999998</v>
      </c>
    </row>
    <row r="124" spans="1:21" ht="20.25" customHeight="1" thickBot="1">
      <c r="A124" s="278" t="s">
        <v>370</v>
      </c>
      <c r="B124" s="287">
        <v>80.71159999999999</v>
      </c>
      <c r="C124" s="374">
        <v>252</v>
      </c>
      <c r="D124" s="374">
        <f t="shared" si="51"/>
        <v>133.17413999999997</v>
      </c>
      <c r="E124" s="374">
        <f t="shared" si="52"/>
        <v>122</v>
      </c>
      <c r="F124" s="374">
        <f t="shared" si="53"/>
        <v>121.06739999999999</v>
      </c>
      <c r="G124" s="374">
        <f t="shared" si="49"/>
        <v>113</v>
      </c>
      <c r="H124" s="287">
        <f t="shared" si="50"/>
        <v>112.99623999999997</v>
      </c>
      <c r="I124" s="282"/>
      <c r="J124" s="275" t="s">
        <v>963</v>
      </c>
      <c r="K124" s="314"/>
      <c r="L124" s="437">
        <v>30</v>
      </c>
      <c r="M124" s="374">
        <f t="shared" si="44"/>
        <v>17.869499999999999</v>
      </c>
      <c r="N124" s="437">
        <f t="shared" si="45"/>
        <v>17</v>
      </c>
      <c r="O124" s="374">
        <f t="shared" si="46"/>
        <v>16.245000000000001</v>
      </c>
      <c r="P124" s="437">
        <f t="shared" si="55"/>
        <v>16</v>
      </c>
      <c r="Q124" s="284">
        <f t="shared" ref="Q124:Q129" si="56">K139*1.4</f>
        <v>6.6499999999999995</v>
      </c>
    </row>
    <row r="125" spans="1:21" ht="20.25" customHeight="1" thickBot="1">
      <c r="A125" s="278" t="s">
        <v>371</v>
      </c>
      <c r="B125" s="287">
        <v>91.335300000000004</v>
      </c>
      <c r="C125" s="374">
        <v>252</v>
      </c>
      <c r="D125" s="374">
        <f t="shared" si="51"/>
        <v>150.70324500000001</v>
      </c>
      <c r="E125" s="374">
        <f t="shared" si="52"/>
        <v>138</v>
      </c>
      <c r="F125" s="374">
        <f t="shared" si="53"/>
        <v>137.00295</v>
      </c>
      <c r="G125" s="374">
        <f t="shared" si="49"/>
        <v>128</v>
      </c>
      <c r="H125" s="287">
        <f t="shared" si="50"/>
        <v>127.86941999999999</v>
      </c>
      <c r="I125" s="282"/>
      <c r="J125" s="275" t="s">
        <v>964</v>
      </c>
      <c r="K125" s="314"/>
      <c r="L125" s="437">
        <v>30</v>
      </c>
      <c r="M125" s="374">
        <f t="shared" si="44"/>
        <v>18.513000000000002</v>
      </c>
      <c r="N125" s="437">
        <f t="shared" si="45"/>
        <v>17</v>
      </c>
      <c r="O125" s="374">
        <f t="shared" si="46"/>
        <v>16.830000000000002</v>
      </c>
      <c r="P125" s="437">
        <f t="shared" si="55"/>
        <v>16</v>
      </c>
      <c r="Q125" s="284">
        <f t="shared" si="56"/>
        <v>7.56</v>
      </c>
    </row>
    <row r="126" spans="1:21" ht="20.25" customHeight="1" thickBot="1">
      <c r="A126" s="278" t="s">
        <v>372</v>
      </c>
      <c r="B126" s="287">
        <v>101.94117499999999</v>
      </c>
      <c r="C126" s="374">
        <v>259</v>
      </c>
      <c r="D126" s="374">
        <f t="shared" si="51"/>
        <v>168.20293874999996</v>
      </c>
      <c r="E126" s="374">
        <f t="shared" si="52"/>
        <v>153</v>
      </c>
      <c r="F126" s="374">
        <f t="shared" si="53"/>
        <v>152.91176249999998</v>
      </c>
      <c r="G126" s="374">
        <f t="shared" si="49"/>
        <v>143</v>
      </c>
      <c r="H126" s="287">
        <f t="shared" si="50"/>
        <v>142.71764499999998</v>
      </c>
      <c r="I126" s="282"/>
      <c r="J126" s="275" t="s">
        <v>404</v>
      </c>
      <c r="K126" s="314">
        <v>9</v>
      </c>
      <c r="L126" s="437">
        <v>30</v>
      </c>
      <c r="M126" s="374">
        <f t="shared" si="44"/>
        <v>19.824749999999998</v>
      </c>
      <c r="N126" s="437">
        <f t="shared" si="45"/>
        <v>19</v>
      </c>
      <c r="O126" s="374">
        <f t="shared" si="46"/>
        <v>18.022500000000001</v>
      </c>
      <c r="P126" s="437">
        <f t="shared" si="55"/>
        <v>17</v>
      </c>
      <c r="Q126" s="284">
        <f t="shared" si="56"/>
        <v>15.189999999999998</v>
      </c>
    </row>
    <row r="127" spans="1:21" ht="20.25" customHeight="1" thickBot="1">
      <c r="A127" s="278" t="s">
        <v>373</v>
      </c>
      <c r="B127" s="287">
        <v>113.61655</v>
      </c>
      <c r="C127" s="374">
        <v>272</v>
      </c>
      <c r="D127" s="374">
        <f t="shared" si="51"/>
        <v>187.4673075</v>
      </c>
      <c r="E127" s="374">
        <f t="shared" si="52"/>
        <v>171</v>
      </c>
      <c r="F127" s="374">
        <f t="shared" si="53"/>
        <v>170.424825</v>
      </c>
      <c r="G127" s="374">
        <f t="shared" si="49"/>
        <v>160</v>
      </c>
      <c r="H127" s="287">
        <f t="shared" si="50"/>
        <v>159.06316999999999</v>
      </c>
      <c r="I127" s="282"/>
      <c r="J127" s="275" t="s">
        <v>405</v>
      </c>
      <c r="K127" s="314">
        <v>9.42</v>
      </c>
      <c r="L127" s="437">
        <v>30</v>
      </c>
      <c r="M127" s="377">
        <f t="shared" si="44"/>
        <v>21.136499999999998</v>
      </c>
      <c r="N127" s="437">
        <f t="shared" si="45"/>
        <v>20</v>
      </c>
      <c r="O127" s="377">
        <f t="shared" si="46"/>
        <v>19.215</v>
      </c>
      <c r="P127" s="437">
        <f t="shared" si="55"/>
        <v>18</v>
      </c>
      <c r="Q127" s="284">
        <f t="shared" si="56"/>
        <v>17.233999999999998</v>
      </c>
    </row>
    <row r="128" spans="1:21" ht="20.25" customHeight="1" thickBot="1">
      <c r="A128" s="278" t="s">
        <v>374</v>
      </c>
      <c r="B128" s="287">
        <v>127.85872500000001</v>
      </c>
      <c r="C128" s="374">
        <v>306</v>
      </c>
      <c r="D128" s="374">
        <f t="shared" si="51"/>
        <v>210.96689624999999</v>
      </c>
      <c r="E128" s="374">
        <f t="shared" si="52"/>
        <v>192</v>
      </c>
      <c r="F128" s="374">
        <f t="shared" si="53"/>
        <v>191.78808750000002</v>
      </c>
      <c r="G128" s="374">
        <f t="shared" si="49"/>
        <v>180</v>
      </c>
      <c r="H128" s="287">
        <f t="shared" si="50"/>
        <v>179.00221500000001</v>
      </c>
      <c r="I128" s="282"/>
      <c r="J128" s="275" t="s">
        <v>406</v>
      </c>
      <c r="K128" s="314">
        <v>9.42</v>
      </c>
      <c r="L128" s="437">
        <v>30</v>
      </c>
      <c r="M128" s="459"/>
      <c r="N128" s="458" t="s">
        <v>791</v>
      </c>
      <c r="O128" s="459"/>
      <c r="P128" s="460" t="s">
        <v>635</v>
      </c>
      <c r="Q128" s="284">
        <f t="shared" si="56"/>
        <v>19.334</v>
      </c>
    </row>
    <row r="129" spans="1:17" ht="23.25" customHeight="1" thickBot="1">
      <c r="A129" s="279" t="s">
        <v>375</v>
      </c>
      <c r="B129" s="289">
        <v>138.696325</v>
      </c>
      <c r="C129" s="374">
        <v>306</v>
      </c>
      <c r="D129" s="377">
        <f t="shared" si="51"/>
        <v>228.84893624999998</v>
      </c>
      <c r="E129" s="374">
        <f t="shared" si="52"/>
        <v>209</v>
      </c>
      <c r="F129" s="377">
        <f t="shared" si="53"/>
        <v>208.0444875</v>
      </c>
      <c r="G129" s="374">
        <f t="shared" si="49"/>
        <v>195</v>
      </c>
      <c r="H129" s="287">
        <f t="shared" si="50"/>
        <v>194.17485499999998</v>
      </c>
      <c r="I129" s="282"/>
      <c r="J129" s="275" t="s">
        <v>407</v>
      </c>
      <c r="K129" s="287">
        <v>9.75</v>
      </c>
      <c r="L129" s="437">
        <v>30</v>
      </c>
      <c r="M129" s="461">
        <f t="shared" ref="M129" si="57">K137*1.65</f>
        <v>6.4844999999999997</v>
      </c>
      <c r="N129" s="461">
        <f>CEILING(O129,1)</f>
        <v>6</v>
      </c>
      <c r="O129" s="461">
        <f t="shared" ref="O129" si="58">K137*1.5</f>
        <v>5.8950000000000005</v>
      </c>
      <c r="P129" s="437">
        <f t="shared" ref="P129:P135" si="59">CEILING(Q123,1)</f>
        <v>6</v>
      </c>
      <c r="Q129" s="284">
        <f t="shared" si="56"/>
        <v>19.95</v>
      </c>
    </row>
    <row r="130" spans="1:17" ht="20.25" customHeight="1" thickBot="1">
      <c r="H130" s="11"/>
      <c r="I130" s="282"/>
      <c r="J130" s="275" t="s">
        <v>408</v>
      </c>
      <c r="K130" s="314">
        <v>9.75</v>
      </c>
      <c r="L130" s="437">
        <v>35</v>
      </c>
      <c r="M130" s="374">
        <f t="shared" ref="M130:M135" si="60">K139*1.65</f>
        <v>7.8374999999999995</v>
      </c>
      <c r="N130" s="461">
        <f t="shared" ref="N130:N135" si="61">CEILING(O130,1)</f>
        <v>8</v>
      </c>
      <c r="O130" s="374">
        <f t="shared" ref="O130:O135" si="62">K139*1.5</f>
        <v>7.125</v>
      </c>
      <c r="P130" s="437">
        <f t="shared" si="59"/>
        <v>7</v>
      </c>
      <c r="Q130" s="284">
        <f t="shared" ref="Q130:Q142" si="63">K175*1.4</f>
        <v>0</v>
      </c>
    </row>
    <row r="131" spans="1:17" ht="20.25" customHeight="1" thickBot="1">
      <c r="A131" s="338" t="s">
        <v>902</v>
      </c>
      <c r="B131" s="339" t="s">
        <v>634</v>
      </c>
      <c r="C131" s="421" t="s">
        <v>790</v>
      </c>
      <c r="D131" s="422"/>
      <c r="E131" s="421" t="s">
        <v>791</v>
      </c>
      <c r="F131" s="422"/>
      <c r="G131" s="423" t="s">
        <v>635</v>
      </c>
      <c r="H131" s="11"/>
      <c r="I131" s="282"/>
      <c r="J131" s="275" t="s">
        <v>409</v>
      </c>
      <c r="K131" s="314">
        <v>10.83</v>
      </c>
      <c r="L131" s="437">
        <v>35</v>
      </c>
      <c r="M131" s="374">
        <f t="shared" si="60"/>
        <v>8.91</v>
      </c>
      <c r="N131" s="461">
        <f t="shared" si="61"/>
        <v>9</v>
      </c>
      <c r="O131" s="374">
        <f t="shared" si="62"/>
        <v>8.1000000000000014</v>
      </c>
      <c r="P131" s="437">
        <f t="shared" si="59"/>
        <v>8</v>
      </c>
      <c r="Q131" s="284" t="e">
        <f t="shared" si="63"/>
        <v>#VALUE!</v>
      </c>
    </row>
    <row r="132" spans="1:17" ht="20.25" customHeight="1" thickBot="1">
      <c r="A132" s="275" t="s">
        <v>868</v>
      </c>
      <c r="B132" s="353">
        <v>5.79</v>
      </c>
      <c r="C132" s="374">
        <f>CEILING(D132,1)</f>
        <v>10</v>
      </c>
      <c r="D132" s="374">
        <f>B132*1.65</f>
        <v>9.5534999999999997</v>
      </c>
      <c r="E132" s="374">
        <f>CEILING(F132,1)</f>
        <v>9</v>
      </c>
      <c r="F132" s="374">
        <f>B132*1.5</f>
        <v>8.6850000000000005</v>
      </c>
      <c r="G132" s="374">
        <f t="shared" ref="G132:G156" si="64">CEILING(H132,1)</f>
        <v>9</v>
      </c>
      <c r="H132" s="287">
        <f t="shared" ref="H132:H156" si="65">B132*1.4</f>
        <v>8.1059999999999999</v>
      </c>
      <c r="I132" s="307"/>
      <c r="J132" s="275" t="s">
        <v>410</v>
      </c>
      <c r="K132" s="314">
        <v>11.22</v>
      </c>
      <c r="L132" s="437">
        <v>35</v>
      </c>
      <c r="M132" s="374">
        <f t="shared" si="60"/>
        <v>17.9025</v>
      </c>
      <c r="N132" s="461">
        <f t="shared" si="61"/>
        <v>17</v>
      </c>
      <c r="O132" s="374">
        <f t="shared" si="62"/>
        <v>16.274999999999999</v>
      </c>
      <c r="P132" s="437">
        <f t="shared" si="59"/>
        <v>16</v>
      </c>
      <c r="Q132" s="284">
        <f t="shared" si="63"/>
        <v>34.859999999999992</v>
      </c>
    </row>
    <row r="133" spans="1:17" ht="24" customHeight="1" thickBot="1">
      <c r="A133" s="275" t="s">
        <v>869</v>
      </c>
      <c r="B133" s="353">
        <v>5.79</v>
      </c>
      <c r="C133" s="374">
        <f t="shared" ref="C133:C156" si="66">CEILING(D133,1)</f>
        <v>10</v>
      </c>
      <c r="D133" s="374">
        <f t="shared" ref="D133:D156" si="67">B133*1.65</f>
        <v>9.5534999999999997</v>
      </c>
      <c r="E133" s="374">
        <f t="shared" ref="E133:E156" si="68">CEILING(F133,1)</f>
        <v>9</v>
      </c>
      <c r="F133" s="374">
        <f t="shared" ref="F133:F156" si="69">B133*1.5</f>
        <v>8.6850000000000005</v>
      </c>
      <c r="G133" s="374">
        <f t="shared" si="64"/>
        <v>9</v>
      </c>
      <c r="H133" s="287">
        <f t="shared" si="65"/>
        <v>8.1059999999999999</v>
      </c>
      <c r="I133" s="307"/>
      <c r="J133" s="275" t="s">
        <v>411</v>
      </c>
      <c r="K133" s="314">
        <v>12.015000000000001</v>
      </c>
      <c r="L133" s="437">
        <v>35</v>
      </c>
      <c r="M133" s="374">
        <f t="shared" si="60"/>
        <v>20.311499999999999</v>
      </c>
      <c r="N133" s="461">
        <f t="shared" si="61"/>
        <v>19</v>
      </c>
      <c r="O133" s="374">
        <f t="shared" si="62"/>
        <v>18.465</v>
      </c>
      <c r="P133" s="437">
        <f t="shared" si="59"/>
        <v>18</v>
      </c>
      <c r="Q133" s="284">
        <f t="shared" si="63"/>
        <v>37.659999999999997</v>
      </c>
    </row>
    <row r="134" spans="1:17" ht="20.25" customHeight="1" thickBot="1">
      <c r="A134" s="275" t="s">
        <v>870</v>
      </c>
      <c r="B134" s="353">
        <v>5.79</v>
      </c>
      <c r="C134" s="374">
        <f t="shared" si="66"/>
        <v>10</v>
      </c>
      <c r="D134" s="374">
        <f t="shared" si="67"/>
        <v>9.5534999999999997</v>
      </c>
      <c r="E134" s="374">
        <f t="shared" si="68"/>
        <v>9</v>
      </c>
      <c r="F134" s="374">
        <f t="shared" si="69"/>
        <v>8.6850000000000005</v>
      </c>
      <c r="G134" s="374">
        <f t="shared" si="64"/>
        <v>9</v>
      </c>
      <c r="H134" s="287">
        <f t="shared" si="65"/>
        <v>8.1059999999999999</v>
      </c>
      <c r="I134" s="307"/>
      <c r="J134" s="277" t="s">
        <v>412</v>
      </c>
      <c r="K134" s="315">
        <v>12.81</v>
      </c>
      <c r="L134" s="437">
        <v>35</v>
      </c>
      <c r="M134" s="374">
        <f t="shared" si="60"/>
        <v>22.7865</v>
      </c>
      <c r="N134" s="461">
        <f t="shared" si="61"/>
        <v>21</v>
      </c>
      <c r="O134" s="374">
        <f t="shared" si="62"/>
        <v>20.715</v>
      </c>
      <c r="P134" s="437">
        <f t="shared" si="59"/>
        <v>20</v>
      </c>
      <c r="Q134" s="284">
        <f t="shared" si="63"/>
        <v>41.019999999999996</v>
      </c>
    </row>
    <row r="135" spans="1:17" ht="20.25" customHeight="1" thickBot="1">
      <c r="A135" s="275" t="s">
        <v>871</v>
      </c>
      <c r="B135" s="353">
        <v>5.79</v>
      </c>
      <c r="C135" s="374">
        <f t="shared" si="66"/>
        <v>10</v>
      </c>
      <c r="D135" s="374">
        <f t="shared" si="67"/>
        <v>9.5534999999999997</v>
      </c>
      <c r="E135" s="374">
        <f t="shared" si="68"/>
        <v>9</v>
      </c>
      <c r="F135" s="374">
        <f t="shared" si="69"/>
        <v>8.6850000000000005</v>
      </c>
      <c r="G135" s="374">
        <f t="shared" si="64"/>
        <v>9</v>
      </c>
      <c r="H135" s="287">
        <f t="shared" si="65"/>
        <v>8.1059999999999999</v>
      </c>
      <c r="I135" s="307"/>
      <c r="J135" s="408" t="s">
        <v>932</v>
      </c>
      <c r="K135" s="365" t="s">
        <v>851</v>
      </c>
      <c r="L135" s="462" t="s">
        <v>790</v>
      </c>
      <c r="M135" s="377">
        <f t="shared" si="60"/>
        <v>23.512499999999999</v>
      </c>
      <c r="N135" s="461">
        <f t="shared" si="61"/>
        <v>22</v>
      </c>
      <c r="O135" s="377">
        <f t="shared" si="62"/>
        <v>21.375</v>
      </c>
      <c r="P135" s="437">
        <f t="shared" si="59"/>
        <v>20</v>
      </c>
      <c r="Q135" s="284">
        <f t="shared" si="63"/>
        <v>42.14</v>
      </c>
    </row>
    <row r="136" spans="1:17" ht="20.25" customHeight="1" thickBot="1">
      <c r="A136" s="275" t="s">
        <v>872</v>
      </c>
      <c r="B136" s="353">
        <v>5.79</v>
      </c>
      <c r="C136" s="374">
        <f t="shared" si="66"/>
        <v>10</v>
      </c>
      <c r="D136" s="374">
        <f t="shared" si="67"/>
        <v>9.5534999999999997</v>
      </c>
      <c r="E136" s="374">
        <f t="shared" si="68"/>
        <v>9</v>
      </c>
      <c r="F136" s="374">
        <f t="shared" si="69"/>
        <v>8.6850000000000005</v>
      </c>
      <c r="G136" s="374">
        <f t="shared" si="64"/>
        <v>9</v>
      </c>
      <c r="H136" s="287">
        <f t="shared" si="65"/>
        <v>8.1059999999999999</v>
      </c>
      <c r="I136" s="307"/>
      <c r="J136" s="496" t="s">
        <v>1049</v>
      </c>
      <c r="K136" s="494"/>
      <c r="L136" s="495">
        <v>7</v>
      </c>
      <c r="Q136" s="284">
        <f t="shared" si="63"/>
        <v>43.68</v>
      </c>
    </row>
    <row r="137" spans="1:17" ht="20.25" customHeight="1" thickBot="1">
      <c r="A137" s="275" t="s">
        <v>873</v>
      </c>
      <c r="B137" s="353">
        <v>6.27</v>
      </c>
      <c r="C137" s="374">
        <f t="shared" si="66"/>
        <v>11</v>
      </c>
      <c r="D137" s="374">
        <f t="shared" si="67"/>
        <v>10.345499999999999</v>
      </c>
      <c r="E137" s="374">
        <f t="shared" si="68"/>
        <v>10</v>
      </c>
      <c r="F137" s="374">
        <f t="shared" si="69"/>
        <v>9.4049999999999994</v>
      </c>
      <c r="G137" s="374">
        <f t="shared" si="64"/>
        <v>9</v>
      </c>
      <c r="H137" s="287">
        <f t="shared" si="65"/>
        <v>8.7779999999999987</v>
      </c>
      <c r="I137" s="307"/>
      <c r="J137" s="362" t="s">
        <v>933</v>
      </c>
      <c r="K137" s="363">
        <v>3.93</v>
      </c>
      <c r="L137" s="461">
        <v>8</v>
      </c>
      <c r="M137" s="459"/>
      <c r="N137" s="458" t="s">
        <v>791</v>
      </c>
      <c r="O137" s="459"/>
      <c r="P137" s="460" t="s">
        <v>635</v>
      </c>
      <c r="Q137" s="284">
        <f t="shared" si="63"/>
        <v>47.557999999999993</v>
      </c>
    </row>
    <row r="138" spans="1:17" ht="20.25" customHeight="1" thickBot="1">
      <c r="A138" s="275" t="s">
        <v>874</v>
      </c>
      <c r="B138" s="353">
        <v>6.27</v>
      </c>
      <c r="C138" s="374">
        <f t="shared" si="66"/>
        <v>11</v>
      </c>
      <c r="D138" s="374">
        <f t="shared" si="67"/>
        <v>10.345499999999999</v>
      </c>
      <c r="E138" s="374">
        <f t="shared" si="68"/>
        <v>10</v>
      </c>
      <c r="F138" s="374">
        <f t="shared" si="69"/>
        <v>9.4049999999999994</v>
      </c>
      <c r="G138" s="374">
        <f t="shared" si="64"/>
        <v>9</v>
      </c>
      <c r="H138" s="287">
        <f t="shared" si="65"/>
        <v>8.7779999999999987</v>
      </c>
      <c r="I138" s="307"/>
      <c r="J138" s="362" t="s">
        <v>1050</v>
      </c>
      <c r="K138" s="363"/>
      <c r="L138" s="461">
        <v>8</v>
      </c>
      <c r="M138" s="461">
        <f t="shared" ref="M138:M147" si="70">K177*1.65</f>
        <v>41.084999999999994</v>
      </c>
      <c r="N138" s="461">
        <f>CEILING(O138,1)</f>
        <v>38</v>
      </c>
      <c r="O138" s="461">
        <f t="shared" ref="O138:O147" si="71">K177*1.5</f>
        <v>37.349999999999994</v>
      </c>
      <c r="P138" s="437">
        <f t="shared" ref="P138:P147" si="72">CEILING(Q132,1)</f>
        <v>35</v>
      </c>
      <c r="Q138" s="284">
        <f t="shared" si="63"/>
        <v>53.480000000000004</v>
      </c>
    </row>
    <row r="139" spans="1:17" ht="20.25" customHeight="1" thickBot="1">
      <c r="A139" s="275" t="s">
        <v>875</v>
      </c>
      <c r="B139" s="353">
        <v>7.74</v>
      </c>
      <c r="C139" s="374">
        <f t="shared" si="66"/>
        <v>13</v>
      </c>
      <c r="D139" s="374">
        <f t="shared" si="67"/>
        <v>12.770999999999999</v>
      </c>
      <c r="E139" s="374">
        <f t="shared" si="68"/>
        <v>12</v>
      </c>
      <c r="F139" s="374">
        <f t="shared" si="69"/>
        <v>11.61</v>
      </c>
      <c r="G139" s="374">
        <f t="shared" si="64"/>
        <v>11</v>
      </c>
      <c r="H139" s="287">
        <f t="shared" si="65"/>
        <v>10.836</v>
      </c>
      <c r="I139" s="307"/>
      <c r="J139" s="274" t="s">
        <v>934</v>
      </c>
      <c r="K139" s="287">
        <v>4.75</v>
      </c>
      <c r="L139" s="461">
        <v>10</v>
      </c>
      <c r="M139" s="374">
        <f t="shared" si="70"/>
        <v>44.384999999999998</v>
      </c>
      <c r="N139" s="461">
        <f t="shared" ref="N139:N147" si="73">CEILING(O139,1)</f>
        <v>41</v>
      </c>
      <c r="O139" s="374">
        <f t="shared" si="71"/>
        <v>40.349999999999994</v>
      </c>
      <c r="P139" s="437">
        <f t="shared" si="72"/>
        <v>38</v>
      </c>
      <c r="Q139" s="284">
        <f t="shared" si="63"/>
        <v>59.499999999999993</v>
      </c>
    </row>
    <row r="140" spans="1:17" ht="20.25" customHeight="1" thickBot="1">
      <c r="A140" s="275" t="s">
        <v>876</v>
      </c>
      <c r="B140" s="353">
        <v>7.74</v>
      </c>
      <c r="C140" s="374">
        <f t="shared" si="66"/>
        <v>13</v>
      </c>
      <c r="D140" s="374">
        <f t="shared" si="67"/>
        <v>12.770999999999999</v>
      </c>
      <c r="E140" s="374">
        <f t="shared" si="68"/>
        <v>12</v>
      </c>
      <c r="F140" s="374">
        <f t="shared" si="69"/>
        <v>11.61</v>
      </c>
      <c r="G140" s="374">
        <f t="shared" si="64"/>
        <v>11</v>
      </c>
      <c r="H140" s="287">
        <f t="shared" si="65"/>
        <v>10.836</v>
      </c>
      <c r="I140" s="307"/>
      <c r="J140" s="274" t="s">
        <v>935</v>
      </c>
      <c r="K140" s="287">
        <v>5.4</v>
      </c>
      <c r="L140" s="461">
        <v>14</v>
      </c>
      <c r="M140" s="374">
        <f t="shared" si="70"/>
        <v>48.344999999999999</v>
      </c>
      <c r="N140" s="461">
        <f t="shared" si="73"/>
        <v>44</v>
      </c>
      <c r="O140" s="374">
        <f t="shared" si="71"/>
        <v>43.95</v>
      </c>
      <c r="P140" s="437">
        <f t="shared" si="72"/>
        <v>42</v>
      </c>
      <c r="Q140" s="284">
        <f t="shared" si="63"/>
        <v>65.66</v>
      </c>
    </row>
    <row r="141" spans="1:17" ht="20.25" customHeight="1" thickBot="1">
      <c r="A141" s="275" t="s">
        <v>877</v>
      </c>
      <c r="B141" s="353">
        <v>7.74</v>
      </c>
      <c r="C141" s="374">
        <f t="shared" si="66"/>
        <v>13</v>
      </c>
      <c r="D141" s="374">
        <f t="shared" si="67"/>
        <v>12.770999999999999</v>
      </c>
      <c r="E141" s="374">
        <f t="shared" si="68"/>
        <v>12</v>
      </c>
      <c r="F141" s="374">
        <f t="shared" si="69"/>
        <v>11.61</v>
      </c>
      <c r="G141" s="374">
        <f t="shared" si="64"/>
        <v>11</v>
      </c>
      <c r="H141" s="287">
        <f t="shared" si="65"/>
        <v>10.836</v>
      </c>
      <c r="I141" s="307"/>
      <c r="J141" s="274" t="s">
        <v>936</v>
      </c>
      <c r="K141" s="287">
        <v>10.85</v>
      </c>
      <c r="L141" s="461">
        <f t="shared" ref="L141:L142" si="74">CEILING(M132,1)</f>
        <v>18</v>
      </c>
      <c r="M141" s="374">
        <f t="shared" si="70"/>
        <v>49.664999999999999</v>
      </c>
      <c r="N141" s="461">
        <f t="shared" si="73"/>
        <v>46</v>
      </c>
      <c r="O141" s="374">
        <f t="shared" si="71"/>
        <v>45.150000000000006</v>
      </c>
      <c r="P141" s="437">
        <f t="shared" si="72"/>
        <v>43</v>
      </c>
      <c r="Q141" s="284">
        <f t="shared" si="63"/>
        <v>90.02</v>
      </c>
    </row>
    <row r="142" spans="1:17" ht="20.25" customHeight="1" thickBot="1">
      <c r="A142" s="275" t="s">
        <v>878</v>
      </c>
      <c r="B142" s="353">
        <v>7.74</v>
      </c>
      <c r="C142" s="374">
        <f t="shared" si="66"/>
        <v>13</v>
      </c>
      <c r="D142" s="374">
        <f t="shared" si="67"/>
        <v>12.770999999999999</v>
      </c>
      <c r="E142" s="374">
        <f t="shared" si="68"/>
        <v>12</v>
      </c>
      <c r="F142" s="374">
        <f t="shared" si="69"/>
        <v>11.61</v>
      </c>
      <c r="G142" s="374">
        <f t="shared" si="64"/>
        <v>11</v>
      </c>
      <c r="H142" s="287">
        <f t="shared" si="65"/>
        <v>10.836</v>
      </c>
      <c r="I142" s="307"/>
      <c r="J142" s="274" t="s">
        <v>937</v>
      </c>
      <c r="K142" s="287">
        <v>12.31</v>
      </c>
      <c r="L142" s="461">
        <f t="shared" si="74"/>
        <v>21</v>
      </c>
      <c r="M142" s="374">
        <f t="shared" si="70"/>
        <v>51.48</v>
      </c>
      <c r="N142" s="461">
        <f t="shared" si="73"/>
        <v>47</v>
      </c>
      <c r="O142" s="374">
        <f t="shared" si="71"/>
        <v>46.8</v>
      </c>
      <c r="P142" s="437">
        <f t="shared" si="72"/>
        <v>44</v>
      </c>
      <c r="Q142" s="284">
        <f t="shared" si="63"/>
        <v>0</v>
      </c>
    </row>
    <row r="143" spans="1:17" ht="20.25" customHeight="1" thickBot="1">
      <c r="A143" s="275" t="s">
        <v>879</v>
      </c>
      <c r="B143" s="353">
        <v>7.76</v>
      </c>
      <c r="C143" s="374">
        <v>15</v>
      </c>
      <c r="D143" s="374">
        <f t="shared" si="67"/>
        <v>12.803999999999998</v>
      </c>
      <c r="E143" s="374">
        <f t="shared" si="68"/>
        <v>12</v>
      </c>
      <c r="F143" s="374">
        <f t="shared" si="69"/>
        <v>11.64</v>
      </c>
      <c r="G143" s="374">
        <f t="shared" si="64"/>
        <v>11</v>
      </c>
      <c r="H143" s="287">
        <f t="shared" si="65"/>
        <v>10.863999999999999</v>
      </c>
      <c r="I143" s="307"/>
      <c r="J143" s="274" t="s">
        <v>938</v>
      </c>
      <c r="K143" s="287">
        <v>13.81</v>
      </c>
      <c r="L143" s="461">
        <v>26</v>
      </c>
      <c r="M143" s="374">
        <f t="shared" si="70"/>
        <v>56.050499999999992</v>
      </c>
      <c r="N143" s="461">
        <f t="shared" si="73"/>
        <v>51</v>
      </c>
      <c r="O143" s="374">
        <f t="shared" si="71"/>
        <v>50.954999999999998</v>
      </c>
      <c r="P143" s="437">
        <f t="shared" si="72"/>
        <v>48</v>
      </c>
      <c r="Q143" s="284" t="e">
        <f>#REF!*1.4</f>
        <v>#REF!</v>
      </c>
    </row>
    <row r="144" spans="1:17" ht="20.25" customHeight="1" thickBot="1">
      <c r="A144" s="275" t="s">
        <v>880</v>
      </c>
      <c r="B144" s="353">
        <v>8.68</v>
      </c>
      <c r="C144" s="374">
        <f t="shared" si="66"/>
        <v>15</v>
      </c>
      <c r="D144" s="374">
        <f t="shared" si="67"/>
        <v>14.321999999999999</v>
      </c>
      <c r="E144" s="374">
        <f t="shared" si="68"/>
        <v>14</v>
      </c>
      <c r="F144" s="374">
        <f t="shared" si="69"/>
        <v>13.02</v>
      </c>
      <c r="G144" s="374">
        <f t="shared" si="64"/>
        <v>13</v>
      </c>
      <c r="H144" s="287">
        <f t="shared" si="65"/>
        <v>12.151999999999999</v>
      </c>
      <c r="I144" s="307"/>
      <c r="J144" s="359" t="s">
        <v>939</v>
      </c>
      <c r="K144" s="289">
        <v>14.25</v>
      </c>
      <c r="L144" s="461">
        <v>26</v>
      </c>
      <c r="M144" s="374">
        <f t="shared" si="70"/>
        <v>63.03</v>
      </c>
      <c r="N144" s="461">
        <f t="shared" si="73"/>
        <v>58</v>
      </c>
      <c r="O144" s="374">
        <f t="shared" si="71"/>
        <v>57.300000000000004</v>
      </c>
      <c r="P144" s="437">
        <f t="shared" si="72"/>
        <v>54</v>
      </c>
      <c r="Q144" s="284" t="e">
        <f>K188*1.4</f>
        <v>#VALUE!</v>
      </c>
    </row>
    <row r="145" spans="1:17" ht="20.25" customHeight="1" thickBot="1">
      <c r="A145" s="275" t="s">
        <v>881</v>
      </c>
      <c r="B145" s="353">
        <v>8.93</v>
      </c>
      <c r="C145" s="374">
        <f t="shared" si="66"/>
        <v>15</v>
      </c>
      <c r="D145" s="374">
        <f t="shared" si="67"/>
        <v>14.734499999999999</v>
      </c>
      <c r="E145" s="374">
        <f t="shared" si="68"/>
        <v>14</v>
      </c>
      <c r="F145" s="374">
        <f t="shared" si="69"/>
        <v>13.395</v>
      </c>
      <c r="G145" s="374">
        <f t="shared" si="64"/>
        <v>13</v>
      </c>
      <c r="H145" s="287">
        <f t="shared" si="65"/>
        <v>12.501999999999999</v>
      </c>
      <c r="I145" s="307"/>
      <c r="J145" s="492" t="s">
        <v>1036</v>
      </c>
      <c r="K145" s="289">
        <v>15.25</v>
      </c>
      <c r="L145" s="461">
        <v>34</v>
      </c>
      <c r="M145" s="374">
        <f t="shared" si="70"/>
        <v>70.125</v>
      </c>
      <c r="N145" s="461">
        <f t="shared" si="73"/>
        <v>64</v>
      </c>
      <c r="O145" s="374">
        <f t="shared" si="71"/>
        <v>63.75</v>
      </c>
      <c r="P145" s="437">
        <f t="shared" si="72"/>
        <v>60</v>
      </c>
      <c r="Q145" s="284">
        <f>K189*1.4</f>
        <v>11.045999999999999</v>
      </c>
    </row>
    <row r="146" spans="1:17" ht="20.25" customHeight="1" thickBot="1">
      <c r="A146" s="275" t="s">
        <v>882</v>
      </c>
      <c r="B146" s="353">
        <v>9.42</v>
      </c>
      <c r="C146" s="374">
        <f t="shared" si="66"/>
        <v>16</v>
      </c>
      <c r="D146" s="374">
        <f t="shared" si="67"/>
        <v>15.542999999999999</v>
      </c>
      <c r="E146" s="374">
        <f t="shared" si="68"/>
        <v>15</v>
      </c>
      <c r="F146" s="374">
        <f t="shared" si="69"/>
        <v>14.129999999999999</v>
      </c>
      <c r="G146" s="374">
        <f t="shared" si="64"/>
        <v>14</v>
      </c>
      <c r="H146" s="287">
        <f t="shared" si="65"/>
        <v>13.187999999999999</v>
      </c>
      <c r="I146" s="307"/>
      <c r="J146" s="358" t="s">
        <v>1037</v>
      </c>
      <c r="K146" s="289">
        <v>16.25</v>
      </c>
      <c r="L146" s="461">
        <v>36</v>
      </c>
      <c r="M146" s="374">
        <f t="shared" si="70"/>
        <v>77.384999999999991</v>
      </c>
      <c r="N146" s="461">
        <f t="shared" si="73"/>
        <v>71</v>
      </c>
      <c r="O146" s="374">
        <f t="shared" si="71"/>
        <v>70.349999999999994</v>
      </c>
      <c r="P146" s="437">
        <f t="shared" si="72"/>
        <v>66</v>
      </c>
      <c r="Q146" s="284">
        <f>K190*1.4</f>
        <v>11.045999999999999</v>
      </c>
    </row>
    <row r="147" spans="1:17" ht="20.25" customHeight="1" thickBot="1">
      <c r="A147" s="275" t="s">
        <v>883</v>
      </c>
      <c r="B147" s="353">
        <v>9.5500000000000007</v>
      </c>
      <c r="C147" s="374">
        <f t="shared" si="66"/>
        <v>16</v>
      </c>
      <c r="D147" s="374">
        <f t="shared" si="67"/>
        <v>15.7575</v>
      </c>
      <c r="E147" s="374">
        <f t="shared" si="68"/>
        <v>15</v>
      </c>
      <c r="F147" s="374">
        <f t="shared" si="69"/>
        <v>14.325000000000001</v>
      </c>
      <c r="G147" s="374">
        <f t="shared" si="64"/>
        <v>14</v>
      </c>
      <c r="H147" s="287">
        <f t="shared" si="65"/>
        <v>13.370000000000001</v>
      </c>
      <c r="I147" s="307"/>
      <c r="J147" s="358" t="s">
        <v>1038</v>
      </c>
      <c r="K147" s="289">
        <v>17.25</v>
      </c>
      <c r="L147" s="461">
        <v>55</v>
      </c>
      <c r="M147" s="377">
        <f t="shared" si="70"/>
        <v>106.09499999999998</v>
      </c>
      <c r="N147" s="461">
        <f t="shared" si="73"/>
        <v>97</v>
      </c>
      <c r="O147" s="377">
        <f t="shared" si="71"/>
        <v>96.449999999999989</v>
      </c>
      <c r="P147" s="437">
        <f t="shared" si="72"/>
        <v>91</v>
      </c>
      <c r="Q147" s="284">
        <f>K191*1.4</f>
        <v>11.284000000000001</v>
      </c>
    </row>
    <row r="148" spans="1:17" ht="20.25" customHeight="1" thickBot="1">
      <c r="A148" s="275" t="s">
        <v>884</v>
      </c>
      <c r="B148" s="353">
        <v>9.7100000000000009</v>
      </c>
      <c r="C148" s="374">
        <f t="shared" si="66"/>
        <v>17</v>
      </c>
      <c r="D148" s="374">
        <f t="shared" si="67"/>
        <v>16.0215</v>
      </c>
      <c r="E148" s="374">
        <f t="shared" si="68"/>
        <v>15</v>
      </c>
      <c r="F148" s="374">
        <f t="shared" si="69"/>
        <v>14.565000000000001</v>
      </c>
      <c r="G148" s="374">
        <f t="shared" si="64"/>
        <v>14</v>
      </c>
      <c r="H148" s="287">
        <f t="shared" si="65"/>
        <v>13.594000000000001</v>
      </c>
      <c r="I148" s="307"/>
      <c r="J148" s="358" t="s">
        <v>1039</v>
      </c>
      <c r="K148" s="289">
        <v>18.25</v>
      </c>
      <c r="L148" s="461">
        <v>58</v>
      </c>
      <c r="Q148" s="284">
        <f>K192*1.4</f>
        <v>11.437999999999999</v>
      </c>
    </row>
    <row r="149" spans="1:17" ht="20.25" customHeight="1" thickBot="1">
      <c r="A149" s="275" t="s">
        <v>885</v>
      </c>
      <c r="B149" s="353">
        <v>9.8800000000000008</v>
      </c>
      <c r="C149" s="374">
        <f t="shared" si="66"/>
        <v>17</v>
      </c>
      <c r="D149" s="374">
        <f t="shared" si="67"/>
        <v>16.302</v>
      </c>
      <c r="E149" s="374">
        <f t="shared" si="68"/>
        <v>15</v>
      </c>
      <c r="F149" s="374">
        <f t="shared" si="69"/>
        <v>14.82</v>
      </c>
      <c r="G149" s="374">
        <f t="shared" si="64"/>
        <v>14</v>
      </c>
      <c r="H149" s="287">
        <f t="shared" si="65"/>
        <v>13.832000000000001</v>
      </c>
      <c r="I149" s="307"/>
      <c r="J149" s="493" t="s">
        <v>1040</v>
      </c>
      <c r="K149" s="289">
        <v>19.25</v>
      </c>
      <c r="L149" s="461">
        <v>62</v>
      </c>
      <c r="M149" s="463"/>
      <c r="N149" s="462" t="s">
        <v>791</v>
      </c>
      <c r="O149" s="463"/>
      <c r="P149" s="464" t="s">
        <v>635</v>
      </c>
      <c r="Q149" s="284">
        <f>K194*1.4</f>
        <v>12.529999999999998</v>
      </c>
    </row>
    <row r="150" spans="1:17" ht="20.25" customHeight="1" thickBot="1">
      <c r="A150" s="275" t="s">
        <v>886</v>
      </c>
      <c r="B150" s="353">
        <v>10.69</v>
      </c>
      <c r="C150" s="374">
        <f t="shared" si="66"/>
        <v>18</v>
      </c>
      <c r="D150" s="374">
        <f t="shared" si="67"/>
        <v>17.638499999999997</v>
      </c>
      <c r="E150" s="374">
        <f t="shared" si="68"/>
        <v>17</v>
      </c>
      <c r="F150" s="374">
        <f t="shared" si="69"/>
        <v>16.035</v>
      </c>
      <c r="G150" s="374">
        <f t="shared" si="64"/>
        <v>15</v>
      </c>
      <c r="H150" s="287">
        <f t="shared" si="65"/>
        <v>14.965999999999998</v>
      </c>
      <c r="I150" s="307"/>
      <c r="J150" s="493" t="s">
        <v>1044</v>
      </c>
      <c r="K150" s="291"/>
      <c r="L150" s="374">
        <v>64</v>
      </c>
      <c r="M150" s="374">
        <f>K189*1.65</f>
        <v>13.0185</v>
      </c>
      <c r="N150" s="374">
        <f>CEILING(O150,1)</f>
        <v>12</v>
      </c>
      <c r="O150" s="374">
        <f>K189*1.5</f>
        <v>11.834999999999999</v>
      </c>
      <c r="P150" s="437">
        <f t="shared" ref="P150:P153" si="75">CEILING(Q145,1)</f>
        <v>12</v>
      </c>
      <c r="Q150" s="284">
        <f t="shared" ref="Q150:Q157" si="76">K196*1.4</f>
        <v>13.565999999999999</v>
      </c>
    </row>
    <row r="151" spans="1:17" ht="20.25" customHeight="1" thickBot="1">
      <c r="A151" s="275" t="s">
        <v>887</v>
      </c>
      <c r="B151" s="353">
        <v>11.02</v>
      </c>
      <c r="C151" s="374">
        <f t="shared" si="66"/>
        <v>19</v>
      </c>
      <c r="D151" s="374">
        <f t="shared" si="67"/>
        <v>18.183</v>
      </c>
      <c r="E151" s="374">
        <f t="shared" si="68"/>
        <v>17</v>
      </c>
      <c r="F151" s="374">
        <f t="shared" si="69"/>
        <v>16.53</v>
      </c>
      <c r="G151" s="374">
        <f t="shared" si="64"/>
        <v>16</v>
      </c>
      <c r="H151" s="287">
        <f t="shared" si="65"/>
        <v>15.427999999999999</v>
      </c>
      <c r="I151" s="307"/>
      <c r="J151" s="493" t="s">
        <v>1045</v>
      </c>
      <c r="K151" s="291"/>
      <c r="L151" s="374">
        <v>66</v>
      </c>
      <c r="M151" s="374">
        <f t="shared" ref="M151:M158" si="77">K190*1.65</f>
        <v>13.0185</v>
      </c>
      <c r="N151" s="374">
        <f t="shared" ref="N151:N163" si="78">CEILING(O151,1)</f>
        <v>12</v>
      </c>
      <c r="O151" s="374">
        <f t="shared" ref="O151:O158" si="79">K190*1.5</f>
        <v>11.834999999999999</v>
      </c>
      <c r="P151" s="437">
        <f t="shared" si="75"/>
        <v>12</v>
      </c>
      <c r="Q151" s="284">
        <f t="shared" si="76"/>
        <v>14.196</v>
      </c>
    </row>
    <row r="152" spans="1:17" ht="20.25" customHeight="1" thickBot="1">
      <c r="A152" s="275" t="s">
        <v>888</v>
      </c>
      <c r="B152" s="353">
        <v>15.03</v>
      </c>
      <c r="C152" s="374">
        <f t="shared" si="66"/>
        <v>25</v>
      </c>
      <c r="D152" s="374">
        <f t="shared" si="67"/>
        <v>24.799499999999998</v>
      </c>
      <c r="E152" s="374">
        <f t="shared" si="68"/>
        <v>23</v>
      </c>
      <c r="F152" s="374">
        <f t="shared" si="69"/>
        <v>22.544999999999998</v>
      </c>
      <c r="G152" s="374">
        <f t="shared" si="64"/>
        <v>22</v>
      </c>
      <c r="H152" s="287">
        <f t="shared" si="65"/>
        <v>21.041999999999998</v>
      </c>
      <c r="I152" s="282"/>
      <c r="J152" s="493" t="s">
        <v>1046</v>
      </c>
      <c r="K152" s="291"/>
      <c r="L152" s="374">
        <v>68</v>
      </c>
      <c r="M152" s="374">
        <f t="shared" si="77"/>
        <v>13.298999999999999</v>
      </c>
      <c r="N152" s="374">
        <f t="shared" si="78"/>
        <v>13</v>
      </c>
      <c r="O152" s="374">
        <f t="shared" si="79"/>
        <v>12.09</v>
      </c>
      <c r="P152" s="437">
        <f t="shared" si="75"/>
        <v>12</v>
      </c>
      <c r="Q152" s="284">
        <f t="shared" si="76"/>
        <v>16.295999999999999</v>
      </c>
    </row>
    <row r="153" spans="1:17" ht="20.25" customHeight="1" thickBot="1">
      <c r="A153" s="275" t="s">
        <v>889</v>
      </c>
      <c r="B153" s="353">
        <v>15.42</v>
      </c>
      <c r="C153" s="374">
        <f t="shared" si="66"/>
        <v>26</v>
      </c>
      <c r="D153" s="374">
        <f t="shared" si="67"/>
        <v>25.442999999999998</v>
      </c>
      <c r="E153" s="374">
        <f t="shared" si="68"/>
        <v>24</v>
      </c>
      <c r="F153" s="374">
        <f t="shared" si="69"/>
        <v>23.13</v>
      </c>
      <c r="G153" s="374">
        <f t="shared" si="64"/>
        <v>22</v>
      </c>
      <c r="H153" s="287">
        <f t="shared" si="65"/>
        <v>21.587999999999997</v>
      </c>
      <c r="I153" s="282"/>
      <c r="J153" s="493" t="s">
        <v>1047</v>
      </c>
      <c r="K153" s="291"/>
      <c r="L153" s="374">
        <v>70</v>
      </c>
      <c r="M153" s="374">
        <f t="shared" si="77"/>
        <v>13.480499999999999</v>
      </c>
      <c r="N153" s="374">
        <f t="shared" si="78"/>
        <v>13</v>
      </c>
      <c r="O153" s="374">
        <f t="shared" si="79"/>
        <v>12.254999999999999</v>
      </c>
      <c r="P153" s="437">
        <f t="shared" si="75"/>
        <v>12</v>
      </c>
      <c r="Q153" s="284">
        <f t="shared" si="76"/>
        <v>16.757999999999999</v>
      </c>
    </row>
    <row r="154" spans="1:17" ht="20.25" customHeight="1" thickBot="1">
      <c r="A154" s="275" t="s">
        <v>890</v>
      </c>
      <c r="B154" s="353">
        <v>16.25</v>
      </c>
      <c r="C154" s="374">
        <f t="shared" si="66"/>
        <v>27</v>
      </c>
      <c r="D154" s="374">
        <f t="shared" si="67"/>
        <v>26.8125</v>
      </c>
      <c r="E154" s="374">
        <f t="shared" si="68"/>
        <v>25</v>
      </c>
      <c r="F154" s="374">
        <f t="shared" si="69"/>
        <v>24.375</v>
      </c>
      <c r="G154" s="374">
        <f t="shared" si="64"/>
        <v>23</v>
      </c>
      <c r="H154" s="287">
        <f t="shared" si="65"/>
        <v>22.75</v>
      </c>
      <c r="I154" s="282"/>
      <c r="J154" s="493" t="s">
        <v>1048</v>
      </c>
      <c r="K154" s="291"/>
      <c r="L154" s="374">
        <v>72</v>
      </c>
      <c r="M154" s="374"/>
      <c r="N154" s="374"/>
      <c r="O154" s="374"/>
      <c r="P154" s="437"/>
      <c r="Q154" s="284">
        <f t="shared" si="76"/>
        <v>17.443999999999999</v>
      </c>
    </row>
    <row r="155" spans="1:17" ht="20.25" customHeight="1" thickBot="1">
      <c r="A155" s="275" t="s">
        <v>891</v>
      </c>
      <c r="B155" s="353">
        <v>17.059999999999999</v>
      </c>
      <c r="C155" s="374">
        <f t="shared" si="66"/>
        <v>29</v>
      </c>
      <c r="D155" s="374">
        <f t="shared" si="67"/>
        <v>28.148999999999997</v>
      </c>
      <c r="E155" s="374">
        <f t="shared" si="68"/>
        <v>26</v>
      </c>
      <c r="F155" s="374">
        <f t="shared" si="69"/>
        <v>25.589999999999996</v>
      </c>
      <c r="G155" s="374">
        <f t="shared" si="64"/>
        <v>24</v>
      </c>
      <c r="H155" s="287">
        <f t="shared" si="65"/>
        <v>23.883999999999997</v>
      </c>
      <c r="I155" s="282"/>
      <c r="J155" s="358"/>
      <c r="K155" s="291"/>
      <c r="L155" s="374"/>
      <c r="M155" s="374">
        <f t="shared" si="77"/>
        <v>14.767499999999998</v>
      </c>
      <c r="N155" s="374">
        <f t="shared" si="78"/>
        <v>14</v>
      </c>
      <c r="O155" s="374">
        <f t="shared" si="79"/>
        <v>13.424999999999999</v>
      </c>
      <c r="P155" s="437">
        <f>CEILING(Q149,1)</f>
        <v>13</v>
      </c>
      <c r="Q155" s="284">
        <f t="shared" si="76"/>
        <v>18.143999999999998</v>
      </c>
    </row>
    <row r="156" spans="1:17" ht="20.25" customHeight="1" thickBot="1">
      <c r="A156" s="277" t="s">
        <v>892</v>
      </c>
      <c r="B156" s="354">
        <v>23.67</v>
      </c>
      <c r="C156" s="374">
        <f t="shared" si="66"/>
        <v>40</v>
      </c>
      <c r="D156" s="377">
        <f t="shared" si="67"/>
        <v>39.055500000000002</v>
      </c>
      <c r="E156" s="374">
        <f t="shared" si="68"/>
        <v>36</v>
      </c>
      <c r="F156" s="377">
        <f t="shared" si="69"/>
        <v>35.505000000000003</v>
      </c>
      <c r="G156" s="374">
        <f t="shared" si="64"/>
        <v>34</v>
      </c>
      <c r="H156" s="287">
        <f t="shared" si="65"/>
        <v>33.137999999999998</v>
      </c>
      <c r="I156" s="282"/>
      <c r="J156" s="497" t="s">
        <v>1052</v>
      </c>
      <c r="K156" s="291"/>
      <c r="L156" s="498" t="s">
        <v>790</v>
      </c>
      <c r="M156" s="374"/>
      <c r="N156" s="374"/>
      <c r="O156" s="374"/>
      <c r="P156" s="437"/>
      <c r="Q156" s="284">
        <f t="shared" si="76"/>
        <v>18.829999999999998</v>
      </c>
    </row>
    <row r="157" spans="1:17" ht="20.25" customHeight="1" thickBot="1">
      <c r="A157" s="338" t="s">
        <v>903</v>
      </c>
      <c r="B157" s="339" t="s">
        <v>634</v>
      </c>
      <c r="C157" s="421" t="s">
        <v>790</v>
      </c>
      <c r="D157" s="422"/>
      <c r="E157" s="421" t="s">
        <v>791</v>
      </c>
      <c r="F157" s="422"/>
      <c r="G157" s="423" t="s">
        <v>635</v>
      </c>
      <c r="H157" s="11"/>
      <c r="I157" s="282"/>
      <c r="J157" s="499" t="s">
        <v>1053</v>
      </c>
      <c r="K157" s="291"/>
      <c r="L157" s="374">
        <v>8</v>
      </c>
      <c r="M157" s="374">
        <f t="shared" si="77"/>
        <v>15.988499999999998</v>
      </c>
      <c r="N157" s="374">
        <f t="shared" si="78"/>
        <v>15</v>
      </c>
      <c r="O157" s="374">
        <f t="shared" si="79"/>
        <v>14.535</v>
      </c>
      <c r="P157" s="437">
        <f t="shared" ref="P157:P163" si="80">CEILING(Q150,1)</f>
        <v>14</v>
      </c>
      <c r="Q157" s="284">
        <f t="shared" si="76"/>
        <v>0</v>
      </c>
    </row>
    <row r="158" spans="1:17" ht="20.25" customHeight="1" thickBot="1">
      <c r="A158" s="275" t="s">
        <v>893</v>
      </c>
      <c r="B158" s="353">
        <v>4.75</v>
      </c>
      <c r="C158" s="374">
        <f>CEILING(D158,1)</f>
        <v>12</v>
      </c>
      <c r="D158" s="374">
        <f>B158*1.65*1.5</f>
        <v>11.75625</v>
      </c>
      <c r="E158" s="374">
        <f>CEILING(F158,1)</f>
        <v>11</v>
      </c>
      <c r="F158" s="374">
        <f>B158*1.5*1.5</f>
        <v>10.6875</v>
      </c>
      <c r="G158" s="374">
        <f>CEILING(H158,1)</f>
        <v>10</v>
      </c>
      <c r="H158" s="287">
        <f>B158*1.4*1.5</f>
        <v>9.9749999999999996</v>
      </c>
      <c r="I158" s="282"/>
      <c r="J158" s="499" t="s">
        <v>1054</v>
      </c>
      <c r="K158" s="291"/>
      <c r="L158" s="374">
        <v>8</v>
      </c>
      <c r="M158" s="374">
        <f t="shared" si="77"/>
        <v>16.731000000000002</v>
      </c>
      <c r="N158" s="374">
        <f t="shared" si="78"/>
        <v>16</v>
      </c>
      <c r="O158" s="374">
        <f t="shared" si="79"/>
        <v>15.21</v>
      </c>
      <c r="P158" s="437">
        <f t="shared" si="80"/>
        <v>15</v>
      </c>
      <c r="Q158" s="284" t="e">
        <f>#REF!*1.4</f>
        <v>#REF!</v>
      </c>
    </row>
    <row r="159" spans="1:17" ht="20.25" customHeight="1" thickBot="1">
      <c r="A159" s="275" t="s">
        <v>894</v>
      </c>
      <c r="B159" s="353">
        <v>4.75</v>
      </c>
      <c r="C159" s="374">
        <f t="shared" ref="C159:C167" si="81">CEILING(D159,1)</f>
        <v>12</v>
      </c>
      <c r="D159" s="374">
        <f t="shared" ref="D159:D161" si="82">B159*1.65*1.5</f>
        <v>11.75625</v>
      </c>
      <c r="E159" s="374">
        <f t="shared" ref="E159:E167" si="83">CEILING(F159,1)</f>
        <v>11</v>
      </c>
      <c r="F159" s="374">
        <f t="shared" ref="F159:F161" si="84">B159*1.5*1.5</f>
        <v>10.6875</v>
      </c>
      <c r="G159" s="374">
        <f t="shared" ref="G159:G167" si="85">CEILING(H159,1)</f>
        <v>10</v>
      </c>
      <c r="H159" s="287">
        <f t="shared" ref="H159:H161" si="86">B159*1.4*1.5</f>
        <v>9.9749999999999996</v>
      </c>
      <c r="I159" s="299"/>
      <c r="J159" s="499" t="s">
        <v>1055</v>
      </c>
      <c r="K159" s="291"/>
      <c r="L159" s="374">
        <v>8</v>
      </c>
      <c r="M159" s="374">
        <f t="shared" ref="M159:M161" si="87">K198*1.65</f>
        <v>19.206</v>
      </c>
      <c r="N159" s="374">
        <f t="shared" si="78"/>
        <v>18</v>
      </c>
      <c r="O159" s="374">
        <f t="shared" ref="O159:O161" si="88">K198*1.5</f>
        <v>17.46</v>
      </c>
      <c r="P159" s="437">
        <f t="shared" si="80"/>
        <v>17</v>
      </c>
      <c r="Q159" s="284" t="e">
        <f>#REF!*1.4</f>
        <v>#REF!</v>
      </c>
    </row>
    <row r="160" spans="1:17" ht="20.25" customHeight="1" thickBot="1">
      <c r="A160" s="275" t="s">
        <v>909</v>
      </c>
      <c r="B160" s="353">
        <v>4.96</v>
      </c>
      <c r="C160" s="374">
        <f t="shared" si="81"/>
        <v>13</v>
      </c>
      <c r="D160" s="374">
        <f t="shared" si="82"/>
        <v>12.276</v>
      </c>
      <c r="E160" s="374">
        <f t="shared" si="83"/>
        <v>12</v>
      </c>
      <c r="F160" s="374">
        <f t="shared" si="84"/>
        <v>11.16</v>
      </c>
      <c r="G160" s="374">
        <f t="shared" si="85"/>
        <v>11</v>
      </c>
      <c r="H160" s="287">
        <f t="shared" si="86"/>
        <v>10.416</v>
      </c>
      <c r="I160" s="282"/>
      <c r="J160" s="499" t="s">
        <v>1056</v>
      </c>
      <c r="K160" s="291"/>
      <c r="L160" s="374">
        <v>10</v>
      </c>
      <c r="M160" s="374">
        <f t="shared" si="87"/>
        <v>19.750499999999999</v>
      </c>
      <c r="N160" s="374">
        <f t="shared" si="78"/>
        <v>18</v>
      </c>
      <c r="O160" s="374">
        <f t="shared" si="88"/>
        <v>17.955000000000002</v>
      </c>
      <c r="P160" s="437">
        <f t="shared" si="80"/>
        <v>17</v>
      </c>
      <c r="Q160" s="284" t="e">
        <f>#REF!*1.4</f>
        <v>#REF!</v>
      </c>
    </row>
    <row r="161" spans="1:17" ht="20.25" customHeight="1" thickBot="1">
      <c r="A161" s="275" t="s">
        <v>910</v>
      </c>
      <c r="B161" s="353">
        <v>5.18</v>
      </c>
      <c r="C161" s="374">
        <f t="shared" si="81"/>
        <v>13</v>
      </c>
      <c r="D161" s="374">
        <f t="shared" si="82"/>
        <v>12.820499999999999</v>
      </c>
      <c r="E161" s="374">
        <f t="shared" si="83"/>
        <v>12</v>
      </c>
      <c r="F161" s="374">
        <f t="shared" si="84"/>
        <v>11.654999999999999</v>
      </c>
      <c r="G161" s="374">
        <f t="shared" si="85"/>
        <v>11</v>
      </c>
      <c r="H161" s="287">
        <f t="shared" si="86"/>
        <v>10.877999999999998</v>
      </c>
      <c r="I161" s="282"/>
      <c r="J161" s="499" t="s">
        <v>1057</v>
      </c>
      <c r="K161" s="291"/>
      <c r="L161" s="374">
        <v>10</v>
      </c>
      <c r="M161" s="374">
        <f t="shared" si="87"/>
        <v>20.559000000000001</v>
      </c>
      <c r="N161" s="374">
        <f t="shared" si="78"/>
        <v>19</v>
      </c>
      <c r="O161" s="374">
        <f t="shared" si="88"/>
        <v>18.690000000000001</v>
      </c>
      <c r="P161" s="437">
        <f t="shared" si="80"/>
        <v>18</v>
      </c>
      <c r="Q161" s="284" t="e">
        <f>#REF!*1.4</f>
        <v>#REF!</v>
      </c>
    </row>
    <row r="162" spans="1:17" ht="20.25" customHeight="1" thickBot="1">
      <c r="A162" s="275" t="s">
        <v>895</v>
      </c>
      <c r="B162" s="353">
        <v>5.86</v>
      </c>
      <c r="C162" s="374">
        <f t="shared" si="81"/>
        <v>14</v>
      </c>
      <c r="D162" s="374">
        <f>B162*1.65*1.4</f>
        <v>13.5366</v>
      </c>
      <c r="E162" s="374">
        <f t="shared" si="83"/>
        <v>13</v>
      </c>
      <c r="F162" s="374">
        <f>B162*1.5*1.4</f>
        <v>12.306000000000001</v>
      </c>
      <c r="G162" s="374">
        <f t="shared" si="85"/>
        <v>12</v>
      </c>
      <c r="H162" s="287">
        <f>B162*1.4*1.4</f>
        <v>11.4856</v>
      </c>
      <c r="I162" s="282"/>
      <c r="J162" s="499" t="s">
        <v>1058</v>
      </c>
      <c r="K162" s="291"/>
      <c r="L162" s="374">
        <v>15</v>
      </c>
      <c r="M162" s="374">
        <f t="shared" ref="M162:M163" si="89">K201*1.65</f>
        <v>21.384</v>
      </c>
      <c r="N162" s="374">
        <f t="shared" si="78"/>
        <v>20</v>
      </c>
      <c r="O162" s="374">
        <f t="shared" ref="O162:O163" si="90">K201*1.5</f>
        <v>19.440000000000001</v>
      </c>
      <c r="P162" s="437">
        <f t="shared" si="80"/>
        <v>19</v>
      </c>
      <c r="Q162" s="284" t="e">
        <f>#REF!*1.4</f>
        <v>#REF!</v>
      </c>
    </row>
    <row r="163" spans="1:17" ht="20.25" customHeight="1" thickBot="1">
      <c r="A163" s="275" t="s">
        <v>896</v>
      </c>
      <c r="B163" s="353">
        <v>6.35</v>
      </c>
      <c r="C163" s="374">
        <f t="shared" si="81"/>
        <v>15</v>
      </c>
      <c r="D163" s="374">
        <f t="shared" ref="D163:D169" si="91">B163*1.65*1.4</f>
        <v>14.668499999999998</v>
      </c>
      <c r="E163" s="374">
        <f t="shared" si="83"/>
        <v>14</v>
      </c>
      <c r="F163" s="374">
        <f t="shared" ref="F163:F167" si="92">B163*1.5*1.4</f>
        <v>13.334999999999997</v>
      </c>
      <c r="G163" s="374">
        <f t="shared" si="85"/>
        <v>13</v>
      </c>
      <c r="H163" s="287">
        <f t="shared" ref="H163:H167" si="93">B163*1.4*1.4</f>
        <v>12.445999999999998</v>
      </c>
      <c r="I163" s="282"/>
      <c r="J163" s="499" t="s">
        <v>1059</v>
      </c>
      <c r="K163" s="291"/>
      <c r="L163" s="374">
        <v>18</v>
      </c>
      <c r="M163" s="377">
        <f t="shared" si="89"/>
        <v>22.192499999999999</v>
      </c>
      <c r="N163" s="374">
        <f t="shared" si="78"/>
        <v>21</v>
      </c>
      <c r="O163" s="377">
        <f t="shared" si="90"/>
        <v>20.174999999999997</v>
      </c>
      <c r="P163" s="437">
        <f t="shared" si="80"/>
        <v>19</v>
      </c>
      <c r="Q163" s="284" t="e">
        <f>#REF!*1.4</f>
        <v>#REF!</v>
      </c>
    </row>
    <row r="164" spans="1:17" ht="20.25" customHeight="1" thickBot="1">
      <c r="A164" s="275" t="s">
        <v>897</v>
      </c>
      <c r="B164" s="353">
        <v>6.77</v>
      </c>
      <c r="C164" s="374">
        <f t="shared" si="81"/>
        <v>16</v>
      </c>
      <c r="D164" s="374">
        <f t="shared" si="91"/>
        <v>15.638699999999996</v>
      </c>
      <c r="E164" s="374">
        <f t="shared" si="83"/>
        <v>15</v>
      </c>
      <c r="F164" s="374">
        <f t="shared" si="92"/>
        <v>14.216999999999999</v>
      </c>
      <c r="G164" s="374">
        <f t="shared" si="85"/>
        <v>14</v>
      </c>
      <c r="H164" s="287">
        <f t="shared" si="93"/>
        <v>13.269199999999996</v>
      </c>
      <c r="I164" s="282"/>
      <c r="J164" s="499" t="s">
        <v>1060</v>
      </c>
      <c r="K164" s="291"/>
      <c r="L164" s="374">
        <v>21</v>
      </c>
      <c r="Q164" s="284" t="e">
        <f>#REF!*1.4</f>
        <v>#REF!</v>
      </c>
    </row>
    <row r="165" spans="1:17" ht="20.25" customHeight="1" thickBot="1">
      <c r="A165" s="275" t="s">
        <v>898</v>
      </c>
      <c r="B165" s="353">
        <v>7.16</v>
      </c>
      <c r="C165" s="374">
        <f t="shared" si="81"/>
        <v>17</v>
      </c>
      <c r="D165" s="374">
        <f t="shared" si="91"/>
        <v>16.5396</v>
      </c>
      <c r="E165" s="374">
        <f t="shared" si="83"/>
        <v>16</v>
      </c>
      <c r="F165" s="374">
        <f t="shared" si="92"/>
        <v>15.036</v>
      </c>
      <c r="G165" s="374">
        <f t="shared" si="85"/>
        <v>15</v>
      </c>
      <c r="H165" s="287">
        <f t="shared" si="93"/>
        <v>14.033599999999998</v>
      </c>
      <c r="I165" s="282"/>
      <c r="J165" s="499" t="s">
        <v>1061</v>
      </c>
      <c r="K165" s="291"/>
      <c r="L165" s="374">
        <v>21</v>
      </c>
      <c r="M165" s="422"/>
      <c r="N165" s="421" t="s">
        <v>791</v>
      </c>
      <c r="O165" s="422"/>
      <c r="P165" s="423" t="s">
        <v>635</v>
      </c>
      <c r="Q165" s="284" t="e">
        <f>#REF!*1.4</f>
        <v>#REF!</v>
      </c>
    </row>
    <row r="166" spans="1:17" ht="20.25" customHeight="1" thickBot="1">
      <c r="A166" s="275" t="s">
        <v>899</v>
      </c>
      <c r="B166" s="353">
        <v>7.66</v>
      </c>
      <c r="C166" s="374">
        <f t="shared" si="81"/>
        <v>18</v>
      </c>
      <c r="D166" s="374">
        <f t="shared" si="91"/>
        <v>17.694599999999998</v>
      </c>
      <c r="E166" s="374">
        <f t="shared" si="83"/>
        <v>17</v>
      </c>
      <c r="F166" s="374">
        <f t="shared" si="92"/>
        <v>16.085999999999999</v>
      </c>
      <c r="G166" s="374">
        <f t="shared" si="85"/>
        <v>16</v>
      </c>
      <c r="H166" s="287">
        <f t="shared" si="93"/>
        <v>15.013599999999999</v>
      </c>
      <c r="I166" s="282"/>
      <c r="J166" s="499" t="s">
        <v>1062</v>
      </c>
      <c r="K166" s="291"/>
      <c r="L166" s="374">
        <v>24</v>
      </c>
      <c r="M166" s="374" t="e">
        <f>#REF!*1.65</f>
        <v>#REF!</v>
      </c>
      <c r="N166" s="374">
        <v>2</v>
      </c>
      <c r="O166" s="374" t="e">
        <f>#REF!*1.5</f>
        <v>#REF!</v>
      </c>
      <c r="P166" s="374">
        <v>2</v>
      </c>
      <c r="Q166" s="284" t="e">
        <f>#REF!*1.4</f>
        <v>#REF!</v>
      </c>
    </row>
    <row r="167" spans="1:17" ht="20.25" customHeight="1" thickBot="1">
      <c r="A167" s="275" t="s">
        <v>900</v>
      </c>
      <c r="B167" s="353">
        <v>8.1</v>
      </c>
      <c r="C167" s="374">
        <f t="shared" si="81"/>
        <v>19</v>
      </c>
      <c r="D167" s="374">
        <f t="shared" si="91"/>
        <v>18.710999999999995</v>
      </c>
      <c r="E167" s="374">
        <f t="shared" si="83"/>
        <v>18</v>
      </c>
      <c r="F167" s="374">
        <f t="shared" si="92"/>
        <v>17.009999999999998</v>
      </c>
      <c r="G167" s="374">
        <f t="shared" si="85"/>
        <v>16</v>
      </c>
      <c r="H167" s="287">
        <f t="shared" si="93"/>
        <v>15.875999999999996</v>
      </c>
      <c r="I167" s="282"/>
      <c r="J167" s="499" t="s">
        <v>1063</v>
      </c>
      <c r="K167" s="291"/>
      <c r="L167" s="374">
        <v>25</v>
      </c>
      <c r="M167" s="374" t="e">
        <f>#REF!*1.65</f>
        <v>#REF!</v>
      </c>
      <c r="N167" s="374">
        <v>2</v>
      </c>
      <c r="O167" s="374" t="e">
        <f>#REF!*1.5</f>
        <v>#REF!</v>
      </c>
      <c r="P167" s="374">
        <v>2</v>
      </c>
      <c r="Q167" s="284" t="e">
        <f>#REF!*1.4</f>
        <v>#REF!</v>
      </c>
    </row>
    <row r="168" spans="1:17" ht="20.25" customHeight="1" thickBot="1">
      <c r="A168" s="277" t="s">
        <v>901</v>
      </c>
      <c r="B168" s="355"/>
      <c r="C168" s="374">
        <v>20</v>
      </c>
      <c r="D168" s="374"/>
      <c r="E168" s="374">
        <v>19</v>
      </c>
      <c r="F168" s="374"/>
      <c r="G168" s="374">
        <v>17</v>
      </c>
      <c r="H168" s="287">
        <f>B169*1.4*1.4</f>
        <v>16.953999999999997</v>
      </c>
      <c r="I168" s="282"/>
      <c r="J168" s="499" t="s">
        <v>1064</v>
      </c>
      <c r="K168" s="291"/>
      <c r="L168" s="374">
        <v>27</v>
      </c>
      <c r="M168" s="374" t="e">
        <f>#REF!*1.65</f>
        <v>#REF!</v>
      </c>
      <c r="N168" s="374">
        <v>3</v>
      </c>
      <c r="O168" s="374" t="e">
        <f>#REF!*1.5</f>
        <v>#REF!</v>
      </c>
      <c r="P168" s="374">
        <v>3</v>
      </c>
      <c r="Q168" s="284" t="e">
        <f>#REF!*1.4</f>
        <v>#REF!</v>
      </c>
    </row>
    <row r="169" spans="1:17" ht="20.25" customHeight="1" thickBot="1">
      <c r="A169" s="277" t="s">
        <v>955</v>
      </c>
      <c r="B169" s="354">
        <v>8.65</v>
      </c>
      <c r="C169" s="374">
        <v>20</v>
      </c>
      <c r="D169" s="374">
        <f t="shared" si="91"/>
        <v>19.981499999999997</v>
      </c>
      <c r="E169" s="374"/>
      <c r="F169" s="374">
        <f>B169*1.5*1.4</f>
        <v>18.164999999999999</v>
      </c>
      <c r="G169" s="374"/>
      <c r="H169" s="291"/>
      <c r="I169" s="282"/>
      <c r="J169" s="499" t="s">
        <v>1065</v>
      </c>
      <c r="K169" s="291"/>
      <c r="L169" s="374">
        <v>28</v>
      </c>
      <c r="M169" s="374" t="e">
        <f>#REF!*1.65</f>
        <v>#REF!</v>
      </c>
      <c r="N169" s="374">
        <v>3</v>
      </c>
      <c r="O169" s="374" t="e">
        <f>#REF!*1.5</f>
        <v>#REF!</v>
      </c>
      <c r="P169" s="374">
        <v>3</v>
      </c>
      <c r="Q169" s="284" t="e">
        <f>#REF!*1.4</f>
        <v>#REF!</v>
      </c>
    </row>
    <row r="170" spans="1:17" ht="20.25" customHeight="1" thickBot="1">
      <c r="H170" s="291"/>
      <c r="I170" s="282"/>
      <c r="J170" s="499" t="s">
        <v>1066</v>
      </c>
      <c r="K170" s="291"/>
      <c r="L170" s="374">
        <v>30</v>
      </c>
      <c r="M170" s="374" t="e">
        <f>#REF!*1.65</f>
        <v>#REF!</v>
      </c>
      <c r="N170" s="374">
        <v>3</v>
      </c>
      <c r="O170" s="374" t="e">
        <f>#REF!*1.5</f>
        <v>#REF!</v>
      </c>
      <c r="P170" s="374">
        <v>3</v>
      </c>
      <c r="Q170" s="284" t="e">
        <f>#REF!*1.4</f>
        <v>#REF!</v>
      </c>
    </row>
    <row r="171" spans="1:17" ht="20.25" customHeight="1" thickBot="1">
      <c r="H171" s="11"/>
      <c r="I171" s="282"/>
      <c r="J171" s="499" t="s">
        <v>1067</v>
      </c>
      <c r="K171" s="291"/>
      <c r="L171" s="374">
        <v>38</v>
      </c>
      <c r="M171" s="374" t="e">
        <f>#REF!*1.65</f>
        <v>#REF!</v>
      </c>
      <c r="N171" s="374">
        <v>3</v>
      </c>
      <c r="O171" s="374" t="e">
        <f>#REF!*1.5</f>
        <v>#REF!</v>
      </c>
      <c r="P171" s="374">
        <v>3</v>
      </c>
      <c r="Q171" s="284" t="e">
        <f>#REF!*1.4</f>
        <v>#REF!</v>
      </c>
    </row>
    <row r="172" spans="1:17" ht="20.25" customHeight="1" thickBot="1">
      <c r="A172" s="338" t="s">
        <v>920</v>
      </c>
      <c r="B172" s="339" t="s">
        <v>634</v>
      </c>
      <c r="C172" s="421" t="s">
        <v>790</v>
      </c>
      <c r="D172" s="422"/>
      <c r="E172" s="421" t="s">
        <v>791</v>
      </c>
      <c r="F172" s="422"/>
      <c r="G172" s="423" t="s">
        <v>635</v>
      </c>
      <c r="H172" s="287">
        <f>B173*1.4*1.4</f>
        <v>8.937599999999998</v>
      </c>
      <c r="I172" s="282"/>
      <c r="J172" s="499" t="s">
        <v>1068</v>
      </c>
      <c r="K172" s="291"/>
      <c r="L172" s="374">
        <v>39</v>
      </c>
      <c r="M172" s="374" t="e">
        <f>#REF!*1.65</f>
        <v>#REF!</v>
      </c>
      <c r="N172" s="374">
        <v>4</v>
      </c>
      <c r="O172" s="374" t="e">
        <f>#REF!*1.5</f>
        <v>#REF!</v>
      </c>
      <c r="P172" s="374">
        <v>4</v>
      </c>
      <c r="Q172" s="284" t="e">
        <f>#REF!*1.4</f>
        <v>#REF!</v>
      </c>
    </row>
    <row r="173" spans="1:17" ht="20.25" customHeight="1" thickBot="1">
      <c r="A173" s="275" t="s">
        <v>921</v>
      </c>
      <c r="B173" s="353">
        <v>4.5599999999999996</v>
      </c>
      <c r="C173" s="374">
        <v>15</v>
      </c>
      <c r="D173" s="374">
        <f>B173*1.65*1.4</f>
        <v>10.533599999999998</v>
      </c>
      <c r="E173" s="374">
        <f>CEILING(F173,1)</f>
        <v>10</v>
      </c>
      <c r="F173" s="374">
        <f>B173*1.5*1.4</f>
        <v>9.5759999999999987</v>
      </c>
      <c r="G173" s="374">
        <f>CEILING(H172,1)</f>
        <v>9</v>
      </c>
      <c r="H173" s="287">
        <f t="shared" ref="H173:H181" si="94">B174*1.4*1.4</f>
        <v>10.054799999999998</v>
      </c>
      <c r="I173" s="282"/>
      <c r="J173" s="499" t="s">
        <v>1069</v>
      </c>
      <c r="K173" s="291"/>
      <c r="L173" s="374">
        <v>40</v>
      </c>
      <c r="M173" s="374" t="e">
        <f>#REF!*1.65</f>
        <v>#REF!</v>
      </c>
      <c r="N173" s="374">
        <v>7</v>
      </c>
      <c r="O173" s="374" t="e">
        <f>#REF!*1.5</f>
        <v>#REF!</v>
      </c>
      <c r="P173" s="374">
        <v>6</v>
      </c>
      <c r="Q173" s="284" t="e">
        <f>#REF!*1.4</f>
        <v>#REF!</v>
      </c>
    </row>
    <row r="174" spans="1:17" ht="20.25" customHeight="1" thickBot="1">
      <c r="A174" s="275" t="s">
        <v>922</v>
      </c>
      <c r="B174" s="353">
        <v>5.13</v>
      </c>
      <c r="C174" s="374">
        <v>16</v>
      </c>
      <c r="D174" s="374">
        <f t="shared" ref="D174:D185" si="95">B174*1.65*1.4</f>
        <v>11.850299999999999</v>
      </c>
      <c r="E174" s="374">
        <f t="shared" ref="E174:E182" si="96">CEILING(F174,1)</f>
        <v>11</v>
      </c>
      <c r="F174" s="374">
        <f t="shared" ref="F174:F185" si="97">B174*1.5*1.4</f>
        <v>10.773</v>
      </c>
      <c r="G174" s="374">
        <f t="shared" ref="G174:G182" si="98">CEILING(H173,1)</f>
        <v>11</v>
      </c>
      <c r="H174" s="287">
        <f t="shared" si="94"/>
        <v>11.367999999999999</v>
      </c>
      <c r="I174" s="282"/>
      <c r="J174" s="322"/>
      <c r="K174" s="291"/>
      <c r="L174" s="431"/>
      <c r="M174" s="374" t="e">
        <f>#REF!*1.65</f>
        <v>#REF!</v>
      </c>
      <c r="N174" s="374">
        <v>9</v>
      </c>
      <c r="O174" s="374" t="e">
        <f>#REF!*1.5</f>
        <v>#REF!</v>
      </c>
      <c r="P174" s="374">
        <v>7</v>
      </c>
      <c r="Q174" s="284" t="e">
        <f>#REF!*1.4</f>
        <v>#REF!</v>
      </c>
    </row>
    <row r="175" spans="1:17" ht="20.25" customHeight="1" thickBot="1">
      <c r="A175" s="275" t="s">
        <v>923</v>
      </c>
      <c r="B175" s="353">
        <v>5.8</v>
      </c>
      <c r="C175" s="374">
        <v>17</v>
      </c>
      <c r="D175" s="374">
        <f t="shared" si="95"/>
        <v>13.397999999999998</v>
      </c>
      <c r="E175" s="374">
        <f t="shared" si="96"/>
        <v>13</v>
      </c>
      <c r="F175" s="374">
        <f t="shared" si="97"/>
        <v>12.179999999999998</v>
      </c>
      <c r="G175" s="374">
        <f t="shared" si="98"/>
        <v>12</v>
      </c>
      <c r="H175" s="287">
        <f t="shared" si="94"/>
        <v>12.289199999999997</v>
      </c>
      <c r="I175" s="299"/>
      <c r="M175" s="377" t="e">
        <f>#REF!*1.65</f>
        <v>#REF!</v>
      </c>
      <c r="N175" s="377">
        <v>11</v>
      </c>
      <c r="O175" s="377" t="e">
        <f>#REF!*1.5</f>
        <v>#REF!</v>
      </c>
      <c r="P175" s="377">
        <v>9</v>
      </c>
      <c r="Q175" s="284" t="e">
        <f>#REF!*1.4</f>
        <v>#REF!</v>
      </c>
    </row>
    <row r="176" spans="1:17" ht="20.25" customHeight="1" thickBot="1">
      <c r="A176" s="275" t="s">
        <v>924</v>
      </c>
      <c r="B176" s="353">
        <v>6.27</v>
      </c>
      <c r="C176" s="374">
        <v>19</v>
      </c>
      <c r="D176" s="374">
        <f t="shared" si="95"/>
        <v>14.483699999999999</v>
      </c>
      <c r="E176" s="374">
        <f t="shared" si="96"/>
        <v>14</v>
      </c>
      <c r="F176" s="374">
        <f t="shared" si="97"/>
        <v>13.166999999999998</v>
      </c>
      <c r="G176" s="374">
        <f t="shared" si="98"/>
        <v>13</v>
      </c>
      <c r="H176" s="287">
        <f t="shared" si="94"/>
        <v>14.347199999999997</v>
      </c>
      <c r="I176" s="282"/>
      <c r="J176" s="364" t="s">
        <v>840</v>
      </c>
      <c r="K176" s="365" t="s">
        <v>851</v>
      </c>
      <c r="L176" s="458" t="s">
        <v>790</v>
      </c>
      <c r="Q176" s="284" t="e">
        <f>#REF!*1.4</f>
        <v>#REF!</v>
      </c>
    </row>
    <row r="177" spans="1:17" ht="20.25" customHeight="1" thickBot="1">
      <c r="A177" s="275" t="s">
        <v>925</v>
      </c>
      <c r="B177" s="353">
        <v>7.32</v>
      </c>
      <c r="C177" s="374">
        <v>19</v>
      </c>
      <c r="D177" s="374">
        <f t="shared" si="95"/>
        <v>16.909199999999998</v>
      </c>
      <c r="E177" s="374">
        <f t="shared" si="96"/>
        <v>16</v>
      </c>
      <c r="F177" s="374">
        <f t="shared" si="97"/>
        <v>15.372</v>
      </c>
      <c r="G177" s="374">
        <f t="shared" si="98"/>
        <v>15</v>
      </c>
      <c r="H177" s="287">
        <f t="shared" si="94"/>
        <v>15.464399999999998</v>
      </c>
      <c r="I177" s="282"/>
      <c r="J177" s="362" t="s">
        <v>841</v>
      </c>
      <c r="K177" s="363">
        <v>24.9</v>
      </c>
      <c r="L177" s="461">
        <v>57</v>
      </c>
      <c r="M177" s="422"/>
      <c r="N177" s="421" t="s">
        <v>791</v>
      </c>
      <c r="O177" s="422"/>
      <c r="P177" s="423" t="s">
        <v>635</v>
      </c>
      <c r="Q177" s="284" t="e">
        <f>#REF!*1.4</f>
        <v>#REF!</v>
      </c>
    </row>
    <row r="178" spans="1:17" ht="20.25" customHeight="1" thickBot="1">
      <c r="A178" s="275" t="s">
        <v>926</v>
      </c>
      <c r="B178" s="353">
        <v>7.89</v>
      </c>
      <c r="C178" s="374">
        <f t="shared" ref="C178:C182" si="99">CEILING(D178,1)</f>
        <v>19</v>
      </c>
      <c r="D178" s="374">
        <f t="shared" si="95"/>
        <v>18.225899999999999</v>
      </c>
      <c r="E178" s="374">
        <f t="shared" si="96"/>
        <v>17</v>
      </c>
      <c r="F178" s="374">
        <f t="shared" si="97"/>
        <v>16.568999999999999</v>
      </c>
      <c r="G178" s="374">
        <f t="shared" si="98"/>
        <v>16</v>
      </c>
      <c r="H178" s="287">
        <f t="shared" si="94"/>
        <v>16.581600000000002</v>
      </c>
      <c r="I178" s="282"/>
      <c r="J178" s="274" t="s">
        <v>842</v>
      </c>
      <c r="K178" s="287">
        <v>26.9</v>
      </c>
      <c r="L178" s="461">
        <v>61</v>
      </c>
      <c r="M178" s="374" t="e">
        <f>#REF!*1.65</f>
        <v>#REF!</v>
      </c>
      <c r="N178" s="374" t="e">
        <f>CEILING(O178,1)</f>
        <v>#REF!</v>
      </c>
      <c r="O178" s="374" t="e">
        <f>#REF!*1.5</f>
        <v>#REF!</v>
      </c>
      <c r="P178" s="437" t="e">
        <f t="shared" ref="P178:P188" si="100">CEILING(Q172,1)</f>
        <v>#REF!</v>
      </c>
      <c r="Q178" s="284" t="e">
        <f>#REF!*1.4</f>
        <v>#REF!</v>
      </c>
    </row>
    <row r="179" spans="1:17" ht="20.25" customHeight="1" thickBot="1">
      <c r="A179" s="275" t="s">
        <v>927</v>
      </c>
      <c r="B179" s="353">
        <v>8.4600000000000009</v>
      </c>
      <c r="C179" s="374">
        <f t="shared" si="99"/>
        <v>20</v>
      </c>
      <c r="D179" s="374">
        <f t="shared" si="95"/>
        <v>19.5426</v>
      </c>
      <c r="E179" s="374">
        <f t="shared" si="96"/>
        <v>18</v>
      </c>
      <c r="F179" s="374">
        <f t="shared" si="97"/>
        <v>17.766000000000002</v>
      </c>
      <c r="G179" s="374">
        <f t="shared" si="98"/>
        <v>17</v>
      </c>
      <c r="H179" s="287">
        <f t="shared" si="94"/>
        <v>17.698799999999995</v>
      </c>
      <c r="I179" s="282"/>
      <c r="J179" s="274" t="s">
        <v>843</v>
      </c>
      <c r="K179" s="287">
        <v>29.3</v>
      </c>
      <c r="L179" s="461">
        <v>68</v>
      </c>
      <c r="M179" s="374" t="e">
        <f>#REF!*1.65</f>
        <v>#REF!</v>
      </c>
      <c r="N179" s="374" t="e">
        <f t="shared" ref="N179:N188" si="101">CEILING(O179,1)</f>
        <v>#REF!</v>
      </c>
      <c r="O179" s="374" t="e">
        <f>#REF!*1.5</f>
        <v>#REF!</v>
      </c>
      <c r="P179" s="437" t="e">
        <f t="shared" si="100"/>
        <v>#REF!</v>
      </c>
      <c r="Q179" s="284" t="e">
        <f>#REF!*1.4</f>
        <v>#REF!</v>
      </c>
    </row>
    <row r="180" spans="1:17" ht="20.25" customHeight="1" thickBot="1">
      <c r="A180" s="275" t="s">
        <v>928</v>
      </c>
      <c r="B180" s="353">
        <v>9.0299999999999994</v>
      </c>
      <c r="C180" s="374">
        <f t="shared" si="99"/>
        <v>21</v>
      </c>
      <c r="D180" s="374">
        <f t="shared" si="95"/>
        <v>20.859299999999998</v>
      </c>
      <c r="E180" s="374">
        <f t="shared" si="96"/>
        <v>19</v>
      </c>
      <c r="F180" s="374">
        <f t="shared" si="97"/>
        <v>18.962999999999997</v>
      </c>
      <c r="G180" s="374">
        <f t="shared" si="98"/>
        <v>18</v>
      </c>
      <c r="H180" s="287">
        <f t="shared" si="94"/>
        <v>18.619999999999997</v>
      </c>
      <c r="I180" s="282"/>
      <c r="J180" s="274" t="s">
        <v>844</v>
      </c>
      <c r="K180" s="287">
        <v>30.1</v>
      </c>
      <c r="L180" s="461">
        <v>70</v>
      </c>
      <c r="M180" s="374" t="e">
        <f>#REF!*1.65</f>
        <v>#REF!</v>
      </c>
      <c r="N180" s="374" t="e">
        <f t="shared" si="101"/>
        <v>#REF!</v>
      </c>
      <c r="O180" s="374" t="e">
        <f>#REF!*1.5</f>
        <v>#REF!</v>
      </c>
      <c r="P180" s="437" t="e">
        <f t="shared" si="100"/>
        <v>#REF!</v>
      </c>
      <c r="Q180" s="284" t="e">
        <f>#REF!*1.4</f>
        <v>#REF!</v>
      </c>
    </row>
    <row r="181" spans="1:17" ht="20.25" customHeight="1" thickBot="1">
      <c r="A181" s="275" t="s">
        <v>929</v>
      </c>
      <c r="B181" s="353">
        <v>9.5</v>
      </c>
      <c r="C181" s="374">
        <f t="shared" si="99"/>
        <v>22</v>
      </c>
      <c r="D181" s="374">
        <f t="shared" si="95"/>
        <v>21.944999999999997</v>
      </c>
      <c r="E181" s="374">
        <f t="shared" si="96"/>
        <v>20</v>
      </c>
      <c r="F181" s="374">
        <f t="shared" si="97"/>
        <v>19.95</v>
      </c>
      <c r="G181" s="374">
        <f t="shared" si="98"/>
        <v>19</v>
      </c>
      <c r="H181" s="287">
        <f t="shared" si="94"/>
        <v>19.743079999999999</v>
      </c>
      <c r="I181" s="282"/>
      <c r="J181" s="274" t="s">
        <v>845</v>
      </c>
      <c r="K181" s="287">
        <v>31.2</v>
      </c>
      <c r="L181" s="461">
        <v>72</v>
      </c>
      <c r="M181" s="374" t="e">
        <f>#REF!*1.65</f>
        <v>#REF!</v>
      </c>
      <c r="N181" s="374" t="e">
        <f t="shared" si="101"/>
        <v>#REF!</v>
      </c>
      <c r="O181" s="374" t="e">
        <f>#REF!*1.5</f>
        <v>#REF!</v>
      </c>
      <c r="P181" s="437" t="e">
        <f t="shared" si="100"/>
        <v>#REF!</v>
      </c>
      <c r="Q181" s="284" t="e">
        <f>#REF!*1.4</f>
        <v>#REF!</v>
      </c>
    </row>
    <row r="182" spans="1:17" ht="20.25" customHeight="1" thickBot="1">
      <c r="A182" s="275" t="s">
        <v>930</v>
      </c>
      <c r="B182" s="353">
        <v>10.073</v>
      </c>
      <c r="C182" s="374">
        <f t="shared" si="99"/>
        <v>24</v>
      </c>
      <c r="D182" s="374">
        <f t="shared" si="95"/>
        <v>23.268629999999995</v>
      </c>
      <c r="E182" s="374">
        <f t="shared" si="96"/>
        <v>22</v>
      </c>
      <c r="F182" s="374">
        <f t="shared" si="97"/>
        <v>21.153299999999998</v>
      </c>
      <c r="G182" s="374">
        <f t="shared" si="98"/>
        <v>20</v>
      </c>
      <c r="H182" s="287">
        <f>B185*1.4*1.4</f>
        <v>20.481999999999996</v>
      </c>
      <c r="I182" s="282"/>
      <c r="J182" s="274" t="s">
        <v>846</v>
      </c>
      <c r="K182" s="287">
        <v>33.97</v>
      </c>
      <c r="L182" s="461">
        <v>77</v>
      </c>
      <c r="M182" s="374" t="e">
        <f>#REF!*1.65</f>
        <v>#REF!</v>
      </c>
      <c r="N182" s="374" t="e">
        <f t="shared" si="101"/>
        <v>#REF!</v>
      </c>
      <c r="O182" s="374" t="e">
        <f>#REF!*1.5</f>
        <v>#REF!</v>
      </c>
      <c r="P182" s="437" t="e">
        <f t="shared" si="100"/>
        <v>#REF!</v>
      </c>
      <c r="Q182" s="284" t="e">
        <f>#REF!*1.4</f>
        <v>#REF!</v>
      </c>
    </row>
    <row r="183" spans="1:17" ht="20.25" customHeight="1" thickBot="1">
      <c r="A183" s="277" t="s">
        <v>931</v>
      </c>
      <c r="B183" s="355"/>
      <c r="C183" s="374">
        <v>27</v>
      </c>
      <c r="D183" s="374"/>
      <c r="E183" s="374">
        <v>22</v>
      </c>
      <c r="F183" s="374"/>
      <c r="G183" s="374">
        <v>21</v>
      </c>
      <c r="I183" s="282"/>
      <c r="J183" s="274" t="s">
        <v>847</v>
      </c>
      <c r="K183" s="287">
        <v>38.200000000000003</v>
      </c>
      <c r="L183" s="461">
        <v>78</v>
      </c>
      <c r="M183" s="374" t="e">
        <f>#REF!*1.65</f>
        <v>#REF!</v>
      </c>
      <c r="N183" s="374" t="e">
        <f t="shared" si="101"/>
        <v>#REF!</v>
      </c>
      <c r="O183" s="374" t="e">
        <f>#REF!*1.5</f>
        <v>#REF!</v>
      </c>
      <c r="P183" s="437" t="e">
        <f t="shared" si="100"/>
        <v>#REF!</v>
      </c>
      <c r="Q183" s="284" t="e">
        <f>#REF!*1.4</f>
        <v>#REF!</v>
      </c>
    </row>
    <row r="184" spans="1:17" ht="20.25" customHeight="1" thickBot="1">
      <c r="A184" s="277" t="s">
        <v>956</v>
      </c>
      <c r="B184" s="355"/>
      <c r="C184" s="374">
        <v>29</v>
      </c>
      <c r="D184" s="374"/>
      <c r="E184" s="374"/>
      <c r="F184" s="374"/>
      <c r="G184" s="374"/>
      <c r="H184" s="287">
        <f>B187*1.4</f>
        <v>16.394000000000002</v>
      </c>
      <c r="I184" s="282"/>
      <c r="J184" s="274" t="s">
        <v>848</v>
      </c>
      <c r="K184" s="287">
        <v>42.5</v>
      </c>
      <c r="L184" s="461">
        <v>87</v>
      </c>
      <c r="M184" s="374" t="e">
        <f>#REF!*1.65</f>
        <v>#REF!</v>
      </c>
      <c r="N184" s="374" t="e">
        <f t="shared" si="101"/>
        <v>#REF!</v>
      </c>
      <c r="O184" s="374" t="e">
        <f>#REF!*1.5</f>
        <v>#REF!</v>
      </c>
      <c r="P184" s="437" t="e">
        <f t="shared" si="100"/>
        <v>#REF!</v>
      </c>
      <c r="Q184" s="284" t="e">
        <f>#REF!*1.4</f>
        <v>#REF!</v>
      </c>
    </row>
    <row r="185" spans="1:17" ht="20.25" customHeight="1" thickBot="1">
      <c r="A185" s="277" t="s">
        <v>957</v>
      </c>
      <c r="B185" s="354">
        <v>10.45</v>
      </c>
      <c r="C185" s="374">
        <v>30</v>
      </c>
      <c r="D185" s="374">
        <f t="shared" si="95"/>
        <v>24.139499999999995</v>
      </c>
      <c r="E185" s="374"/>
      <c r="F185" s="374">
        <f t="shared" si="97"/>
        <v>21.944999999999997</v>
      </c>
      <c r="G185" s="374"/>
      <c r="H185" s="287">
        <f t="shared" ref="H185:H188" si="102">B188*1.4</f>
        <v>17.29</v>
      </c>
      <c r="I185" s="282"/>
      <c r="J185" s="274" t="s">
        <v>849</v>
      </c>
      <c r="K185" s="287">
        <v>46.9</v>
      </c>
      <c r="L185" s="461">
        <v>95</v>
      </c>
      <c r="M185" s="374" t="e">
        <f>#REF!*1.65</f>
        <v>#REF!</v>
      </c>
      <c r="N185" s="374" t="e">
        <f t="shared" si="101"/>
        <v>#REF!</v>
      </c>
      <c r="O185" s="374" t="e">
        <f>#REF!*1.5</f>
        <v>#REF!</v>
      </c>
      <c r="P185" s="437" t="e">
        <f t="shared" si="100"/>
        <v>#REF!</v>
      </c>
      <c r="Q185" s="284" t="e">
        <f>#REF!*1.4</f>
        <v>#REF!</v>
      </c>
    </row>
    <row r="186" spans="1:17" ht="20.25" customHeight="1" thickBot="1">
      <c r="A186" s="338" t="s">
        <v>904</v>
      </c>
      <c r="B186" s="339" t="s">
        <v>634</v>
      </c>
      <c r="C186" s="421" t="s">
        <v>790</v>
      </c>
      <c r="D186" s="422"/>
      <c r="E186" s="421" t="s">
        <v>791</v>
      </c>
      <c r="F186" s="422"/>
      <c r="G186" s="423" t="s">
        <v>635</v>
      </c>
      <c r="H186" s="287">
        <f t="shared" si="102"/>
        <v>18.143999999999998</v>
      </c>
      <c r="I186" s="282"/>
      <c r="J186" s="276" t="s">
        <v>850</v>
      </c>
      <c r="K186" s="289">
        <v>64.3</v>
      </c>
      <c r="L186" s="461">
        <v>130</v>
      </c>
      <c r="M186" s="374" t="e">
        <f>#REF!*1.65</f>
        <v>#REF!</v>
      </c>
      <c r="N186" s="374" t="e">
        <f t="shared" si="101"/>
        <v>#REF!</v>
      </c>
      <c r="O186" s="374" t="e">
        <f>#REF!*1.5</f>
        <v>#REF!</v>
      </c>
      <c r="P186" s="437" t="e">
        <f t="shared" si="100"/>
        <v>#REF!</v>
      </c>
      <c r="Q186" s="284" t="e">
        <f>#REF!*1.4</f>
        <v>#REF!</v>
      </c>
    </row>
    <row r="187" spans="1:17" ht="110.25" hidden="1" customHeight="1">
      <c r="A187" s="275" t="s">
        <v>911</v>
      </c>
      <c r="B187" s="353">
        <v>11.71</v>
      </c>
      <c r="C187" s="374">
        <f>CEILING(D187,1)</f>
        <v>28</v>
      </c>
      <c r="D187" s="374">
        <f>B187*1.65*1.4</f>
        <v>27.0501</v>
      </c>
      <c r="E187" s="374">
        <f>CEILING(F187,1)</f>
        <v>25</v>
      </c>
      <c r="F187" s="374">
        <f>B187*1.5*1.4</f>
        <v>24.591000000000001</v>
      </c>
      <c r="G187" s="374">
        <f t="shared" ref="G187:G199" si="103">CEILING(H184,1)</f>
        <v>17</v>
      </c>
      <c r="H187" s="287">
        <f t="shared" si="102"/>
        <v>20.355999999999998</v>
      </c>
      <c r="I187" s="299"/>
      <c r="M187" s="374" t="e">
        <f>#REF!*1.65</f>
        <v>#REF!</v>
      </c>
      <c r="N187" s="374" t="e">
        <f t="shared" si="101"/>
        <v>#REF!</v>
      </c>
      <c r="O187" s="374" t="e">
        <f>#REF!*1.5</f>
        <v>#REF!</v>
      </c>
      <c r="P187" s="437" t="e">
        <f t="shared" si="100"/>
        <v>#REF!</v>
      </c>
      <c r="Q187" s="284" t="e">
        <f>#REF!*1.4</f>
        <v>#REF!</v>
      </c>
    </row>
    <row r="188" spans="1:17" ht="20.25" customHeight="1" thickBot="1">
      <c r="A188" s="275" t="s">
        <v>912</v>
      </c>
      <c r="B188" s="353">
        <v>12.35</v>
      </c>
      <c r="C188" s="374">
        <f t="shared" ref="C188:C189" si="104">CEILING(D188,1)</f>
        <v>29</v>
      </c>
      <c r="D188" s="374">
        <f t="shared" ref="D188:D191" si="105">B188*1.65*1.4</f>
        <v>28.528499999999994</v>
      </c>
      <c r="E188" s="374">
        <f t="shared" ref="E188:E199" si="106">CEILING(F188,1)</f>
        <v>26</v>
      </c>
      <c r="F188" s="374">
        <f t="shared" ref="F188:F191" si="107">B188*1.5*1.4</f>
        <v>25.934999999999995</v>
      </c>
      <c r="G188" s="374">
        <f t="shared" si="103"/>
        <v>18</v>
      </c>
      <c r="H188" s="287">
        <f t="shared" si="102"/>
        <v>21.713999999999999</v>
      </c>
      <c r="I188" s="299"/>
      <c r="J188" s="408" t="s">
        <v>940</v>
      </c>
      <c r="K188" s="409" t="s">
        <v>851</v>
      </c>
      <c r="L188" s="462" t="s">
        <v>790</v>
      </c>
      <c r="M188" s="377" t="e">
        <f>#REF!*1.65</f>
        <v>#REF!</v>
      </c>
      <c r="N188" s="374" t="e">
        <f t="shared" si="101"/>
        <v>#REF!</v>
      </c>
      <c r="O188" s="377" t="e">
        <f>#REF!*1.5</f>
        <v>#REF!</v>
      </c>
      <c r="P188" s="437" t="e">
        <f t="shared" si="100"/>
        <v>#REF!</v>
      </c>
      <c r="Q188" s="284" t="e">
        <f>#REF!*1.4</f>
        <v>#REF!</v>
      </c>
    </row>
    <row r="189" spans="1:17" ht="20.25" customHeight="1" thickBot="1">
      <c r="A189" s="275" t="s">
        <v>905</v>
      </c>
      <c r="B189" s="353">
        <v>12.96</v>
      </c>
      <c r="C189" s="374">
        <f t="shared" si="104"/>
        <v>30</v>
      </c>
      <c r="D189" s="374">
        <f t="shared" si="105"/>
        <v>29.9376</v>
      </c>
      <c r="E189" s="374">
        <f t="shared" si="106"/>
        <v>28</v>
      </c>
      <c r="F189" s="374">
        <f t="shared" si="107"/>
        <v>27.216000000000001</v>
      </c>
      <c r="G189" s="374">
        <f t="shared" si="103"/>
        <v>19</v>
      </c>
      <c r="H189" s="287">
        <f t="shared" ref="H189:H196" si="108">B193*1.4</f>
        <v>22.75</v>
      </c>
      <c r="J189" s="274" t="s">
        <v>941</v>
      </c>
      <c r="K189" s="287">
        <v>7.89</v>
      </c>
      <c r="L189" s="374">
        <v>15</v>
      </c>
      <c r="Q189" s="284" t="e">
        <f>#REF!*1.4</f>
        <v>#REF!</v>
      </c>
    </row>
    <row r="190" spans="1:17" ht="19.5" thickBot="1">
      <c r="A190" s="275" t="s">
        <v>906</v>
      </c>
      <c r="B190" s="353">
        <v>14.54</v>
      </c>
      <c r="C190" s="374">
        <v>38</v>
      </c>
      <c r="D190" s="374">
        <f t="shared" si="105"/>
        <v>33.587399999999995</v>
      </c>
      <c r="E190" s="374">
        <f t="shared" si="106"/>
        <v>31</v>
      </c>
      <c r="F190" s="374">
        <f t="shared" si="107"/>
        <v>30.533999999999995</v>
      </c>
      <c r="G190" s="374">
        <f t="shared" si="103"/>
        <v>21</v>
      </c>
      <c r="H190" s="287">
        <f t="shared" si="108"/>
        <v>27.271999999999998</v>
      </c>
      <c r="J190" s="274" t="s">
        <v>942</v>
      </c>
      <c r="K190" s="287">
        <v>7.89</v>
      </c>
      <c r="L190" s="374">
        <v>16</v>
      </c>
      <c r="M190" s="422"/>
      <c r="N190" s="421" t="s">
        <v>791</v>
      </c>
      <c r="O190" s="422"/>
      <c r="P190" s="423" t="s">
        <v>635</v>
      </c>
      <c r="Q190" s="284" t="e">
        <f>#REF!*1.4</f>
        <v>#REF!</v>
      </c>
    </row>
    <row r="191" spans="1:17" ht="20.25" customHeight="1" thickBot="1">
      <c r="A191" s="275" t="s">
        <v>907</v>
      </c>
      <c r="B191" s="353">
        <v>15.51</v>
      </c>
      <c r="C191" s="374">
        <v>38</v>
      </c>
      <c r="D191" s="374">
        <f t="shared" si="105"/>
        <v>35.828099999999999</v>
      </c>
      <c r="E191" s="374">
        <f t="shared" si="106"/>
        <v>33</v>
      </c>
      <c r="F191" s="374">
        <f t="shared" si="107"/>
        <v>32.570999999999998</v>
      </c>
      <c r="G191" s="374">
        <f t="shared" si="103"/>
        <v>22</v>
      </c>
      <c r="H191" s="287">
        <f t="shared" si="108"/>
        <v>29.596</v>
      </c>
      <c r="J191" s="274" t="s">
        <v>943</v>
      </c>
      <c r="K191" s="287">
        <v>8.06</v>
      </c>
      <c r="L191" s="374">
        <v>17</v>
      </c>
      <c r="M191" s="374" t="e">
        <f>#REF!*1.65</f>
        <v>#REF!</v>
      </c>
      <c r="N191" s="374" t="e">
        <f>CEILING(O191,1)</f>
        <v>#REF!</v>
      </c>
      <c r="O191" s="374" t="e">
        <f>#REF!*1.5</f>
        <v>#REF!</v>
      </c>
      <c r="P191" s="424" t="e">
        <f>CEILING(H327,1)</f>
        <v>#REF!</v>
      </c>
      <c r="Q191" s="284" t="e">
        <f>#REF!*1.4</f>
        <v>#REF!</v>
      </c>
    </row>
    <row r="192" spans="1:17" ht="20.25" customHeight="1" thickBot="1">
      <c r="A192" s="275" t="s">
        <v>908</v>
      </c>
      <c r="B192" s="353"/>
      <c r="C192" s="374">
        <v>38</v>
      </c>
      <c r="D192" s="374">
        <f t="shared" ref="D192:D199" si="109">B193*1.65*1.4</f>
        <v>37.537499999999994</v>
      </c>
      <c r="E192" s="374">
        <f t="shared" si="106"/>
        <v>35</v>
      </c>
      <c r="F192" s="374">
        <f t="shared" ref="F192:F199" si="110">B193*1.5*1.4</f>
        <v>34.125</v>
      </c>
      <c r="G192" s="374">
        <f t="shared" si="103"/>
        <v>23</v>
      </c>
      <c r="H192" s="287">
        <f t="shared" si="108"/>
        <v>30.463999999999999</v>
      </c>
      <c r="J192" s="274" t="s">
        <v>944</v>
      </c>
      <c r="K192" s="287">
        <v>8.17</v>
      </c>
      <c r="L192" s="374">
        <v>18</v>
      </c>
      <c r="M192" s="374" t="e">
        <f>#REF!*1.65</f>
        <v>#REF!</v>
      </c>
      <c r="N192" s="374" t="e">
        <f t="shared" ref="N192:N202" si="111">CEILING(O192,1)</f>
        <v>#REF!</v>
      </c>
      <c r="O192" s="374" t="e">
        <f>#REF!*1.5</f>
        <v>#REF!</v>
      </c>
      <c r="P192" s="424">
        <f t="shared" ref="P192:P202" si="112">CEILING(H328,1)</f>
        <v>482</v>
      </c>
      <c r="Q192" s="284" t="e">
        <f>#REF!*1.4</f>
        <v>#REF!</v>
      </c>
    </row>
    <row r="193" spans="1:17" ht="20.25" customHeight="1" thickBot="1">
      <c r="A193" s="275" t="s">
        <v>1078</v>
      </c>
      <c r="B193" s="353">
        <v>16.25</v>
      </c>
      <c r="C193" s="374">
        <f t="shared" ref="C193:C200" si="113">CEILING(D192,1)</f>
        <v>38</v>
      </c>
      <c r="D193" s="374">
        <f t="shared" si="109"/>
        <v>44.998799999999989</v>
      </c>
      <c r="E193" s="374">
        <f t="shared" si="106"/>
        <v>41</v>
      </c>
      <c r="F193" s="374">
        <f t="shared" si="110"/>
        <v>40.907999999999994</v>
      </c>
      <c r="G193" s="374">
        <f t="shared" si="103"/>
        <v>28</v>
      </c>
      <c r="H193" s="287">
        <f t="shared" si="108"/>
        <v>31.261999999999997</v>
      </c>
      <c r="J193" s="274" t="s">
        <v>965</v>
      </c>
      <c r="K193" s="287"/>
      <c r="L193" s="374">
        <v>19</v>
      </c>
      <c r="M193" s="374" t="e">
        <f>#REF!*1.65</f>
        <v>#REF!</v>
      </c>
      <c r="N193" s="374" t="e">
        <f t="shared" si="111"/>
        <v>#REF!</v>
      </c>
      <c r="O193" s="374" t="e">
        <f>#REF!*1.5</f>
        <v>#REF!</v>
      </c>
      <c r="P193" s="424">
        <f t="shared" si="112"/>
        <v>524</v>
      </c>
      <c r="Q193" s="284" t="e">
        <f>#REF!*1.4</f>
        <v>#REF!</v>
      </c>
    </row>
    <row r="194" spans="1:17" ht="20.25" customHeight="1" thickBot="1">
      <c r="A194" s="275" t="s">
        <v>913</v>
      </c>
      <c r="B194" s="353">
        <v>19.48</v>
      </c>
      <c r="C194" s="374">
        <f t="shared" si="113"/>
        <v>45</v>
      </c>
      <c r="D194" s="374">
        <f t="shared" si="109"/>
        <v>48.833399999999997</v>
      </c>
      <c r="E194" s="374">
        <f t="shared" si="106"/>
        <v>45</v>
      </c>
      <c r="F194" s="374">
        <f t="shared" si="110"/>
        <v>44.393999999999998</v>
      </c>
      <c r="G194" s="374">
        <f t="shared" si="103"/>
        <v>30</v>
      </c>
      <c r="H194" s="287">
        <f t="shared" si="108"/>
        <v>32.326000000000001</v>
      </c>
      <c r="J194" s="274" t="s">
        <v>945</v>
      </c>
      <c r="K194" s="287">
        <v>8.9499999999999993</v>
      </c>
      <c r="L194" s="374">
        <v>20</v>
      </c>
      <c r="M194" s="374" t="e">
        <f>#REF!*1.65</f>
        <v>#REF!</v>
      </c>
      <c r="N194" s="374" t="e">
        <f t="shared" si="111"/>
        <v>#REF!</v>
      </c>
      <c r="O194" s="374" t="e">
        <f>#REF!*1.5</f>
        <v>#REF!</v>
      </c>
      <c r="P194" s="424">
        <f t="shared" si="112"/>
        <v>568</v>
      </c>
      <c r="Q194" s="284" t="e">
        <f>#REF!*1.4</f>
        <v>#REF!</v>
      </c>
    </row>
    <row r="195" spans="1:17" ht="20.25" customHeight="1" thickBot="1">
      <c r="A195" s="275" t="s">
        <v>914</v>
      </c>
      <c r="B195" s="353">
        <v>21.14</v>
      </c>
      <c r="C195" s="374">
        <f t="shared" si="113"/>
        <v>49</v>
      </c>
      <c r="D195" s="374">
        <f t="shared" si="109"/>
        <v>50.265599999999999</v>
      </c>
      <c r="E195" s="374">
        <f t="shared" si="106"/>
        <v>46</v>
      </c>
      <c r="F195" s="374">
        <f t="shared" si="110"/>
        <v>45.695999999999998</v>
      </c>
      <c r="G195" s="374">
        <f t="shared" si="103"/>
        <v>31</v>
      </c>
      <c r="H195" s="287">
        <f t="shared" si="108"/>
        <v>33.123999999999995</v>
      </c>
      <c r="J195" s="274" t="s">
        <v>966</v>
      </c>
      <c r="K195" s="287"/>
      <c r="L195" s="374">
        <v>21</v>
      </c>
      <c r="M195" s="374" t="e">
        <f>#REF!*1.65</f>
        <v>#REF!</v>
      </c>
      <c r="N195" s="374" t="e">
        <f t="shared" si="111"/>
        <v>#REF!</v>
      </c>
      <c r="O195" s="374" t="e">
        <f>#REF!*1.5</f>
        <v>#REF!</v>
      </c>
      <c r="P195" s="424">
        <f t="shared" si="112"/>
        <v>664</v>
      </c>
      <c r="Q195" s="284" t="e">
        <f>#REF!*1.4</f>
        <v>#REF!</v>
      </c>
    </row>
    <row r="196" spans="1:17" ht="20.25" customHeight="1">
      <c r="A196" s="275" t="s">
        <v>915</v>
      </c>
      <c r="B196" s="353">
        <v>21.76</v>
      </c>
      <c r="C196" s="374">
        <f t="shared" si="113"/>
        <v>51</v>
      </c>
      <c r="D196" s="374">
        <f t="shared" si="109"/>
        <v>51.582299999999989</v>
      </c>
      <c r="E196" s="374">
        <f t="shared" si="106"/>
        <v>47</v>
      </c>
      <c r="F196" s="374">
        <f t="shared" si="110"/>
        <v>46.892999999999994</v>
      </c>
      <c r="G196" s="374">
        <f t="shared" si="103"/>
        <v>32</v>
      </c>
      <c r="H196" s="287">
        <f t="shared" si="108"/>
        <v>33.921999999999997</v>
      </c>
      <c r="J196" s="274" t="s">
        <v>946</v>
      </c>
      <c r="K196" s="287">
        <v>9.69</v>
      </c>
      <c r="L196" s="374">
        <v>22</v>
      </c>
      <c r="M196" s="374" t="e">
        <f>#REF!*1.65</f>
        <v>#REF!</v>
      </c>
      <c r="N196" s="374" t="e">
        <f t="shared" si="111"/>
        <v>#REF!</v>
      </c>
      <c r="O196" s="374" t="e">
        <f>#REF!*1.5</f>
        <v>#REF!</v>
      </c>
      <c r="P196" s="424">
        <f t="shared" si="112"/>
        <v>955</v>
      </c>
      <c r="Q196" s="284" t="e">
        <f>#REF!*1.4</f>
        <v>#REF!</v>
      </c>
    </row>
    <row r="197" spans="1:17" ht="20.25" customHeight="1">
      <c r="A197" s="275" t="s">
        <v>916</v>
      </c>
      <c r="B197" s="353">
        <v>22.33</v>
      </c>
      <c r="C197" s="374">
        <f t="shared" si="113"/>
        <v>52</v>
      </c>
      <c r="D197" s="374">
        <f t="shared" si="109"/>
        <v>53.337899999999991</v>
      </c>
      <c r="E197" s="374">
        <f t="shared" si="106"/>
        <v>49</v>
      </c>
      <c r="F197" s="374">
        <f t="shared" si="110"/>
        <v>48.488999999999997</v>
      </c>
      <c r="G197" s="374">
        <f t="shared" si="103"/>
        <v>33</v>
      </c>
      <c r="J197" s="274" t="s">
        <v>947</v>
      </c>
      <c r="K197" s="287">
        <v>10.14</v>
      </c>
      <c r="L197" s="374">
        <v>23</v>
      </c>
      <c r="M197" s="374" t="e">
        <f>#REF!*1.65</f>
        <v>#REF!</v>
      </c>
      <c r="N197" s="374" t="e">
        <f t="shared" si="111"/>
        <v>#REF!</v>
      </c>
      <c r="O197" s="374" t="e">
        <f>#REF!*1.5</f>
        <v>#REF!</v>
      </c>
      <c r="P197" s="424">
        <f t="shared" si="112"/>
        <v>1188</v>
      </c>
      <c r="Q197" s="11"/>
    </row>
    <row r="198" spans="1:17" ht="20.25" customHeight="1">
      <c r="A198" s="275" t="s">
        <v>917</v>
      </c>
      <c r="B198" s="353">
        <v>23.09</v>
      </c>
      <c r="C198" s="374">
        <f t="shared" si="113"/>
        <v>54</v>
      </c>
      <c r="D198" s="374">
        <f t="shared" si="109"/>
        <v>54.654600000000002</v>
      </c>
      <c r="E198" s="374">
        <f t="shared" si="106"/>
        <v>50</v>
      </c>
      <c r="F198" s="374">
        <f t="shared" si="110"/>
        <v>49.686</v>
      </c>
      <c r="G198" s="374">
        <f t="shared" si="103"/>
        <v>34</v>
      </c>
      <c r="J198" s="274" t="s">
        <v>948</v>
      </c>
      <c r="K198" s="287">
        <v>11.64</v>
      </c>
      <c r="L198" s="374">
        <v>23</v>
      </c>
      <c r="M198" s="374" t="e">
        <f>#REF!*1.65</f>
        <v>#REF!</v>
      </c>
      <c r="N198" s="374" t="e">
        <f t="shared" si="111"/>
        <v>#REF!</v>
      </c>
      <c r="O198" s="374" t="e">
        <f>#REF!*1.5</f>
        <v>#REF!</v>
      </c>
      <c r="P198" s="424" t="e">
        <f t="shared" si="112"/>
        <v>#REF!</v>
      </c>
      <c r="Q198" s="11"/>
    </row>
    <row r="199" spans="1:17" ht="20.25" customHeight="1">
      <c r="A199" s="275" t="s">
        <v>918</v>
      </c>
      <c r="B199" s="353">
        <v>23.66</v>
      </c>
      <c r="C199" s="374">
        <f t="shared" si="113"/>
        <v>55</v>
      </c>
      <c r="D199" s="374">
        <f t="shared" si="109"/>
        <v>55.971299999999999</v>
      </c>
      <c r="E199" s="374">
        <f t="shared" si="106"/>
        <v>51</v>
      </c>
      <c r="F199" s="374">
        <f t="shared" si="110"/>
        <v>50.882999999999996</v>
      </c>
      <c r="G199" s="374">
        <f t="shared" si="103"/>
        <v>34</v>
      </c>
      <c r="J199" s="274" t="s">
        <v>949</v>
      </c>
      <c r="K199" s="287">
        <v>11.97</v>
      </c>
      <c r="L199" s="374">
        <v>24</v>
      </c>
      <c r="M199" s="374" t="e">
        <f>#REF!*1.65</f>
        <v>#REF!</v>
      </c>
      <c r="N199" s="374" t="e">
        <f t="shared" si="111"/>
        <v>#REF!</v>
      </c>
      <c r="O199" s="374" t="e">
        <f>#REF!*1.5</f>
        <v>#REF!</v>
      </c>
      <c r="P199" s="424">
        <f t="shared" si="112"/>
        <v>1579</v>
      </c>
      <c r="Q199" s="11"/>
    </row>
    <row r="200" spans="1:17" ht="20.25" customHeight="1" thickBot="1">
      <c r="A200" s="342" t="s">
        <v>919</v>
      </c>
      <c r="B200" s="354">
        <v>24.23</v>
      </c>
      <c r="C200" s="374">
        <f t="shared" si="113"/>
        <v>56</v>
      </c>
      <c r="D200" s="478"/>
      <c r="E200" s="479"/>
      <c r="F200" s="478"/>
      <c r="G200" s="479"/>
      <c r="J200" s="274" t="s">
        <v>950</v>
      </c>
      <c r="K200" s="287">
        <v>12.46</v>
      </c>
      <c r="L200" s="374">
        <v>25</v>
      </c>
      <c r="M200" s="374" t="e">
        <f>#REF!*1.65</f>
        <v>#REF!</v>
      </c>
      <c r="N200" s="374" t="e">
        <f t="shared" si="111"/>
        <v>#REF!</v>
      </c>
      <c r="O200" s="374" t="e">
        <f>#REF!*1.5</f>
        <v>#REF!</v>
      </c>
      <c r="P200" s="424" t="e">
        <f t="shared" si="112"/>
        <v>#REF!</v>
      </c>
      <c r="Q200" s="11"/>
    </row>
    <row r="201" spans="1:17" ht="20.25" customHeight="1">
      <c r="A201" s="342" t="s">
        <v>958</v>
      </c>
      <c r="C201" s="444">
        <v>14</v>
      </c>
      <c r="E201" s="479"/>
      <c r="G201" s="479"/>
      <c r="J201" s="274" t="s">
        <v>951</v>
      </c>
      <c r="K201" s="287">
        <v>12.96</v>
      </c>
      <c r="L201" s="374">
        <v>25</v>
      </c>
      <c r="M201" s="374" t="e">
        <f>#REF!*1.65</f>
        <v>#REF!</v>
      </c>
      <c r="N201" s="374" t="e">
        <f t="shared" si="111"/>
        <v>#REF!</v>
      </c>
      <c r="O201" s="374" t="e">
        <f>#REF!*1.5</f>
        <v>#REF!</v>
      </c>
      <c r="P201" s="424">
        <f t="shared" si="112"/>
        <v>708</v>
      </c>
      <c r="Q201" s="11"/>
    </row>
    <row r="202" spans="1:17" ht="20.25" customHeight="1" thickBot="1">
      <c r="A202" s="342" t="s">
        <v>911</v>
      </c>
      <c r="C202" s="444">
        <v>28</v>
      </c>
      <c r="J202" s="276" t="s">
        <v>952</v>
      </c>
      <c r="K202" s="289">
        <v>13.45</v>
      </c>
      <c r="L202" s="374">
        <v>26</v>
      </c>
      <c r="M202" s="377" t="e">
        <f>#REF!*1.65</f>
        <v>#REF!</v>
      </c>
      <c r="N202" s="374" t="e">
        <f t="shared" si="111"/>
        <v>#REF!</v>
      </c>
      <c r="O202" s="377" t="e">
        <f>#REF!*1.5</f>
        <v>#REF!</v>
      </c>
      <c r="P202" s="424">
        <f t="shared" si="112"/>
        <v>1107</v>
      </c>
      <c r="Q202" s="11"/>
    </row>
    <row r="203" spans="1:17" ht="20.25" customHeight="1">
      <c r="H203" s="11"/>
      <c r="I203" s="322"/>
      <c r="Q203" s="11"/>
    </row>
    <row r="204" spans="1:17" ht="20.25" customHeight="1" thickBot="1">
      <c r="H204" s="291"/>
      <c r="I204" s="299"/>
      <c r="Q204" s="11">
        <f t="shared" ref="Q204" si="114">K319*1.4</f>
        <v>38.5</v>
      </c>
    </row>
    <row r="205" spans="1:17" ht="20.25" customHeight="1" thickBot="1">
      <c r="H205" s="291">
        <f t="shared" ref="H205:H212" si="115">B207*1.4</f>
        <v>36.035999999999994</v>
      </c>
      <c r="I205" s="299"/>
      <c r="J205" s="333" t="s">
        <v>854</v>
      </c>
      <c r="K205" s="332" t="s">
        <v>634</v>
      </c>
      <c r="L205" s="421" t="s">
        <v>790</v>
      </c>
      <c r="M205" s="422"/>
      <c r="N205" s="421" t="s">
        <v>791</v>
      </c>
      <c r="O205" s="422"/>
      <c r="P205" s="423" t="s">
        <v>635</v>
      </c>
      <c r="Q205" s="287">
        <f>K206*1.4</f>
        <v>73.415999999999997</v>
      </c>
    </row>
    <row r="206" spans="1:17" ht="20.25" customHeight="1">
      <c r="A206" s="333" t="s">
        <v>852</v>
      </c>
      <c r="B206" s="332" t="s">
        <v>634</v>
      </c>
      <c r="C206" s="421" t="s">
        <v>790</v>
      </c>
      <c r="D206" s="422"/>
      <c r="E206" s="421" t="s">
        <v>791</v>
      </c>
      <c r="F206" s="422"/>
      <c r="G206" s="423" t="s">
        <v>635</v>
      </c>
      <c r="H206" s="291">
        <f t="shared" si="115"/>
        <v>37.295999999999999</v>
      </c>
      <c r="I206" s="299"/>
      <c r="J206" s="274" t="s">
        <v>552</v>
      </c>
      <c r="K206" s="287">
        <v>52.44</v>
      </c>
      <c r="L206" s="374">
        <v>126</v>
      </c>
      <c r="M206" s="374">
        <f>K206*1.65</f>
        <v>86.525999999999996</v>
      </c>
      <c r="N206" s="374">
        <f>CEILING(O206,1)</f>
        <v>79</v>
      </c>
      <c r="O206" s="374">
        <f>K206*1.5</f>
        <v>78.66</v>
      </c>
      <c r="P206" s="374">
        <f>CEILING(Q205,1)</f>
        <v>74</v>
      </c>
      <c r="Q206" s="287">
        <f t="shared" ref="Q206:Q265" si="116">K207*1.4</f>
        <v>73.72399999999999</v>
      </c>
    </row>
    <row r="207" spans="1:17" ht="20.25" customHeight="1">
      <c r="A207" s="369" t="s">
        <v>436</v>
      </c>
      <c r="B207" s="287">
        <v>25.74</v>
      </c>
      <c r="C207" s="374">
        <f>CEILING(D207,1)</f>
        <v>43</v>
      </c>
      <c r="D207" s="374">
        <f>B207*1.65</f>
        <v>42.470999999999997</v>
      </c>
      <c r="E207" s="374">
        <f>CEILING(F207,1)</f>
        <v>39</v>
      </c>
      <c r="F207" s="374">
        <f>B207*1.5</f>
        <v>38.61</v>
      </c>
      <c r="G207" s="424">
        <f>CEILING(H205,1)</f>
        <v>37</v>
      </c>
      <c r="H207" s="291">
        <f t="shared" si="115"/>
        <v>38.303999999999995</v>
      </c>
      <c r="I207" s="299"/>
      <c r="J207" s="274" t="s">
        <v>553</v>
      </c>
      <c r="K207" s="287">
        <v>52.66</v>
      </c>
      <c r="L207" s="374">
        <v>147</v>
      </c>
      <c r="M207" s="374">
        <f t="shared" ref="M207:M241" si="117">K207*1.65</f>
        <v>86.888999999999996</v>
      </c>
      <c r="N207" s="374">
        <f t="shared" ref="N207:N241" si="118">CEILING(O207,1)</f>
        <v>79</v>
      </c>
      <c r="O207" s="374">
        <f t="shared" ref="O207:O241" si="119">K207*1.5</f>
        <v>78.989999999999995</v>
      </c>
      <c r="P207" s="374">
        <f t="shared" ref="P207:P241" si="120">CEILING(Q206,1)</f>
        <v>74</v>
      </c>
      <c r="Q207" s="287">
        <f t="shared" si="116"/>
        <v>74.031999999999996</v>
      </c>
    </row>
    <row r="208" spans="1:17" ht="20.25" customHeight="1">
      <c r="A208" s="369" t="s">
        <v>437</v>
      </c>
      <c r="B208" s="287">
        <v>26.64</v>
      </c>
      <c r="C208" s="374">
        <f t="shared" ref="C208:C241" si="121">CEILING(D208,1)</f>
        <v>44</v>
      </c>
      <c r="D208" s="374">
        <f t="shared" ref="D208:D241" si="122">B208*1.65</f>
        <v>43.955999999999996</v>
      </c>
      <c r="E208" s="374">
        <f t="shared" ref="E208:E241" si="123">CEILING(F208,1)</f>
        <v>40</v>
      </c>
      <c r="F208" s="374">
        <f t="shared" ref="F208:F240" si="124">B208*1.5</f>
        <v>39.96</v>
      </c>
      <c r="G208" s="424">
        <f>CEILING(H206,1)</f>
        <v>38</v>
      </c>
      <c r="H208" s="291">
        <f t="shared" si="115"/>
        <v>46.045999999999999</v>
      </c>
      <c r="I208" s="299"/>
      <c r="J208" s="274" t="s">
        <v>554</v>
      </c>
      <c r="K208" s="287">
        <v>52.88</v>
      </c>
      <c r="L208" s="374">
        <v>147</v>
      </c>
      <c r="M208" s="374">
        <f t="shared" si="117"/>
        <v>87.251999999999995</v>
      </c>
      <c r="N208" s="374">
        <f t="shared" si="118"/>
        <v>80</v>
      </c>
      <c r="O208" s="374">
        <f t="shared" si="119"/>
        <v>79.320000000000007</v>
      </c>
      <c r="P208" s="374">
        <f t="shared" si="120"/>
        <v>75</v>
      </c>
      <c r="Q208" s="287">
        <f t="shared" si="116"/>
        <v>74.34</v>
      </c>
    </row>
    <row r="209" spans="1:17" ht="20.25" customHeight="1">
      <c r="A209" s="369" t="s">
        <v>438</v>
      </c>
      <c r="B209" s="287">
        <v>27.36</v>
      </c>
      <c r="C209" s="374">
        <f t="shared" si="121"/>
        <v>46</v>
      </c>
      <c r="D209" s="374">
        <f t="shared" si="122"/>
        <v>45.143999999999998</v>
      </c>
      <c r="E209" s="374">
        <f t="shared" si="123"/>
        <v>42</v>
      </c>
      <c r="F209" s="374">
        <f t="shared" si="124"/>
        <v>41.04</v>
      </c>
      <c r="G209" s="424">
        <f t="shared" ref="G209:G214" si="125">CEILING(H207,1)</f>
        <v>39</v>
      </c>
      <c r="H209" s="291">
        <f t="shared" si="115"/>
        <v>48.047999999999995</v>
      </c>
      <c r="I209" s="299"/>
      <c r="J209" s="274" t="s">
        <v>555</v>
      </c>
      <c r="K209" s="287">
        <v>53.1</v>
      </c>
      <c r="L209" s="374">
        <v>147</v>
      </c>
      <c r="M209" s="374">
        <f t="shared" si="117"/>
        <v>87.614999999999995</v>
      </c>
      <c r="N209" s="374">
        <f t="shared" si="118"/>
        <v>80</v>
      </c>
      <c r="O209" s="374">
        <f t="shared" si="119"/>
        <v>79.650000000000006</v>
      </c>
      <c r="P209" s="374">
        <f t="shared" si="120"/>
        <v>75</v>
      </c>
      <c r="Q209" s="287">
        <f t="shared" si="116"/>
        <v>77.111999999999995</v>
      </c>
    </row>
    <row r="210" spans="1:17" ht="20.25" customHeight="1">
      <c r="A210" s="369" t="s">
        <v>439</v>
      </c>
      <c r="B210" s="287">
        <v>32.89</v>
      </c>
      <c r="C210" s="374">
        <f t="shared" si="121"/>
        <v>55</v>
      </c>
      <c r="D210" s="374">
        <f t="shared" si="122"/>
        <v>54.268499999999996</v>
      </c>
      <c r="E210" s="374">
        <f t="shared" si="123"/>
        <v>50</v>
      </c>
      <c r="F210" s="374">
        <f t="shared" si="124"/>
        <v>49.335000000000001</v>
      </c>
      <c r="G210" s="424">
        <f t="shared" si="125"/>
        <v>47</v>
      </c>
      <c r="H210" s="291">
        <f t="shared" si="115"/>
        <v>49.728000000000002</v>
      </c>
      <c r="I210" s="299"/>
      <c r="J210" s="274" t="s">
        <v>556</v>
      </c>
      <c r="K210" s="287">
        <v>55.08</v>
      </c>
      <c r="L210" s="374">
        <v>147</v>
      </c>
      <c r="M210" s="374">
        <f t="shared" si="117"/>
        <v>90.881999999999991</v>
      </c>
      <c r="N210" s="374">
        <f t="shared" si="118"/>
        <v>83</v>
      </c>
      <c r="O210" s="374">
        <f t="shared" si="119"/>
        <v>82.62</v>
      </c>
      <c r="P210" s="374">
        <f t="shared" si="120"/>
        <v>78</v>
      </c>
      <c r="Q210" s="287">
        <f t="shared" si="116"/>
        <v>77.391999999999996</v>
      </c>
    </row>
    <row r="211" spans="1:17" ht="20.25" customHeight="1">
      <c r="A211" s="369" t="s">
        <v>440</v>
      </c>
      <c r="B211" s="287">
        <v>34.32</v>
      </c>
      <c r="C211" s="374">
        <f t="shared" si="121"/>
        <v>57</v>
      </c>
      <c r="D211" s="374">
        <f t="shared" si="122"/>
        <v>56.628</v>
      </c>
      <c r="E211" s="374">
        <f t="shared" si="123"/>
        <v>52</v>
      </c>
      <c r="F211" s="374">
        <f t="shared" si="124"/>
        <v>51.480000000000004</v>
      </c>
      <c r="G211" s="424">
        <f t="shared" si="125"/>
        <v>49</v>
      </c>
      <c r="H211" s="291">
        <f t="shared" si="115"/>
        <v>51.071999999999996</v>
      </c>
      <c r="I211" s="299"/>
      <c r="J211" s="274" t="s">
        <v>557</v>
      </c>
      <c r="K211" s="287">
        <v>55.28</v>
      </c>
      <c r="L211" s="374">
        <v>147</v>
      </c>
      <c r="M211" s="374">
        <f t="shared" si="117"/>
        <v>91.212000000000003</v>
      </c>
      <c r="N211" s="374">
        <f t="shared" si="118"/>
        <v>83</v>
      </c>
      <c r="O211" s="374">
        <f t="shared" si="119"/>
        <v>82.92</v>
      </c>
      <c r="P211" s="374">
        <f t="shared" si="120"/>
        <v>78</v>
      </c>
      <c r="Q211" s="287">
        <f t="shared" si="116"/>
        <v>77.63</v>
      </c>
    </row>
    <row r="212" spans="1:17" ht="20.25" customHeight="1">
      <c r="A212" s="369" t="s">
        <v>441</v>
      </c>
      <c r="B212" s="287">
        <v>35.520000000000003</v>
      </c>
      <c r="C212" s="374">
        <f t="shared" si="121"/>
        <v>59</v>
      </c>
      <c r="D212" s="374">
        <f t="shared" si="122"/>
        <v>58.608000000000004</v>
      </c>
      <c r="E212" s="374">
        <f t="shared" si="123"/>
        <v>54</v>
      </c>
      <c r="F212" s="374">
        <f t="shared" si="124"/>
        <v>53.28</v>
      </c>
      <c r="G212" s="424">
        <f t="shared" si="125"/>
        <v>50</v>
      </c>
      <c r="H212" s="291">
        <f t="shared" si="115"/>
        <v>53.199999999999996</v>
      </c>
      <c r="I212" s="299"/>
      <c r="J212" s="274" t="s">
        <v>558</v>
      </c>
      <c r="K212" s="287">
        <v>55.45</v>
      </c>
      <c r="L212" s="374">
        <v>147</v>
      </c>
      <c r="M212" s="374">
        <f t="shared" si="117"/>
        <v>91.492500000000007</v>
      </c>
      <c r="N212" s="374">
        <f t="shared" si="118"/>
        <v>84</v>
      </c>
      <c r="O212" s="374">
        <f t="shared" si="119"/>
        <v>83.175000000000011</v>
      </c>
      <c r="P212" s="374">
        <f t="shared" si="120"/>
        <v>78</v>
      </c>
      <c r="Q212" s="287">
        <f t="shared" si="116"/>
        <v>77.867999999999995</v>
      </c>
    </row>
    <row r="213" spans="1:17" ht="20.25" customHeight="1">
      <c r="A213" s="369" t="s">
        <v>442</v>
      </c>
      <c r="B213" s="287">
        <v>36.479999999999997</v>
      </c>
      <c r="C213" s="374">
        <f t="shared" si="121"/>
        <v>61</v>
      </c>
      <c r="D213" s="374">
        <f t="shared" si="122"/>
        <v>60.191999999999993</v>
      </c>
      <c r="E213" s="374">
        <f t="shared" si="123"/>
        <v>55</v>
      </c>
      <c r="F213" s="374">
        <f t="shared" si="124"/>
        <v>54.72</v>
      </c>
      <c r="G213" s="424">
        <f t="shared" si="125"/>
        <v>52</v>
      </c>
      <c r="H213" s="291">
        <f t="shared" ref="H213:H226" si="126">B216*1.4</f>
        <v>60.9</v>
      </c>
      <c r="I213" s="322"/>
      <c r="J213" s="274" t="s">
        <v>559</v>
      </c>
      <c r="K213" s="287">
        <v>55.62</v>
      </c>
      <c r="L213" s="374">
        <v>151</v>
      </c>
      <c r="M213" s="374">
        <f t="shared" si="117"/>
        <v>91.772999999999996</v>
      </c>
      <c r="N213" s="374">
        <f t="shared" si="118"/>
        <v>84</v>
      </c>
      <c r="O213" s="374">
        <f t="shared" si="119"/>
        <v>83.429999999999993</v>
      </c>
      <c r="P213" s="374">
        <f t="shared" si="120"/>
        <v>78</v>
      </c>
      <c r="Q213" s="287">
        <f t="shared" si="116"/>
        <v>81.256</v>
      </c>
    </row>
    <row r="214" spans="1:17" ht="20.25" customHeight="1">
      <c r="A214" s="369" t="s">
        <v>443</v>
      </c>
      <c r="B214" s="287">
        <v>38</v>
      </c>
      <c r="C214" s="374">
        <f t="shared" si="121"/>
        <v>63</v>
      </c>
      <c r="D214" s="374">
        <f t="shared" si="122"/>
        <v>62.699999999999996</v>
      </c>
      <c r="E214" s="374">
        <f t="shared" si="123"/>
        <v>57</v>
      </c>
      <c r="F214" s="374">
        <f t="shared" si="124"/>
        <v>57</v>
      </c>
      <c r="G214" s="424">
        <f t="shared" si="125"/>
        <v>54</v>
      </c>
      <c r="H214" s="291">
        <f t="shared" si="126"/>
        <v>65.099999999999994</v>
      </c>
      <c r="I214" s="322"/>
      <c r="J214" s="274" t="s">
        <v>560</v>
      </c>
      <c r="K214" s="287">
        <v>58.04</v>
      </c>
      <c r="L214" s="374">
        <v>151</v>
      </c>
      <c r="M214" s="374">
        <f t="shared" si="117"/>
        <v>95.765999999999991</v>
      </c>
      <c r="N214" s="374">
        <f t="shared" si="118"/>
        <v>88</v>
      </c>
      <c r="O214" s="374">
        <f t="shared" si="119"/>
        <v>87.06</v>
      </c>
      <c r="P214" s="374">
        <f t="shared" si="120"/>
        <v>82</v>
      </c>
      <c r="Q214" s="287">
        <f t="shared" si="116"/>
        <v>81.494</v>
      </c>
    </row>
    <row r="215" spans="1:17" ht="20.25" customHeight="1">
      <c r="A215" s="369" t="s">
        <v>967</v>
      </c>
      <c r="B215" s="287"/>
      <c r="C215" s="374">
        <v>63</v>
      </c>
      <c r="D215" s="374"/>
      <c r="E215" s="374"/>
      <c r="F215" s="374"/>
      <c r="G215" s="424"/>
      <c r="H215" s="291">
        <f t="shared" si="126"/>
        <v>67.199999999999989</v>
      </c>
      <c r="I215" s="322"/>
      <c r="J215" s="274" t="s">
        <v>561</v>
      </c>
      <c r="K215" s="287">
        <v>58.21</v>
      </c>
      <c r="L215" s="374">
        <v>151</v>
      </c>
      <c r="M215" s="374">
        <f t="shared" si="117"/>
        <v>96.046499999999995</v>
      </c>
      <c r="N215" s="374">
        <f t="shared" si="118"/>
        <v>88</v>
      </c>
      <c r="O215" s="374">
        <f t="shared" si="119"/>
        <v>87.314999999999998</v>
      </c>
      <c r="P215" s="374">
        <f t="shared" si="120"/>
        <v>82</v>
      </c>
      <c r="Q215" s="287">
        <f>K216*1.4</f>
        <v>82.795999999999992</v>
      </c>
    </row>
    <row r="216" spans="1:17" ht="20.25" customHeight="1">
      <c r="A216" s="369" t="s">
        <v>444</v>
      </c>
      <c r="B216" s="287">
        <v>43.5</v>
      </c>
      <c r="C216" s="374">
        <f t="shared" si="121"/>
        <v>72</v>
      </c>
      <c r="D216" s="374">
        <f t="shared" si="122"/>
        <v>71.774999999999991</v>
      </c>
      <c r="E216" s="374">
        <f t="shared" si="123"/>
        <v>66</v>
      </c>
      <c r="F216" s="374">
        <f t="shared" si="124"/>
        <v>65.25</v>
      </c>
      <c r="G216" s="424">
        <f t="shared" ref="G216:G229" si="127">CEILING(H213,1)</f>
        <v>61</v>
      </c>
      <c r="H216" s="291">
        <f t="shared" si="126"/>
        <v>69.44</v>
      </c>
      <c r="I216" s="322"/>
      <c r="J216" s="274" t="s">
        <v>562</v>
      </c>
      <c r="K216" s="287">
        <v>59.14</v>
      </c>
      <c r="L216" s="374">
        <v>162</v>
      </c>
      <c r="M216" s="374">
        <f t="shared" si="117"/>
        <v>97.580999999999989</v>
      </c>
      <c r="N216" s="374">
        <f t="shared" si="118"/>
        <v>89</v>
      </c>
      <c r="O216" s="374">
        <f t="shared" si="119"/>
        <v>88.710000000000008</v>
      </c>
      <c r="P216" s="374">
        <f t="shared" si="120"/>
        <v>83</v>
      </c>
      <c r="Q216" s="287">
        <f t="shared" si="116"/>
        <v>96.418000000000006</v>
      </c>
    </row>
    <row r="217" spans="1:17" ht="20.25" customHeight="1">
      <c r="A217" s="369" t="s">
        <v>445</v>
      </c>
      <c r="B217" s="287">
        <v>46.5</v>
      </c>
      <c r="C217" s="374">
        <f t="shared" si="121"/>
        <v>77</v>
      </c>
      <c r="D217" s="374">
        <f t="shared" si="122"/>
        <v>76.724999999999994</v>
      </c>
      <c r="E217" s="374">
        <f t="shared" si="123"/>
        <v>70</v>
      </c>
      <c r="F217" s="374">
        <f t="shared" si="124"/>
        <v>69.75</v>
      </c>
      <c r="G217" s="424">
        <f t="shared" si="127"/>
        <v>66</v>
      </c>
      <c r="H217" s="291">
        <f t="shared" si="126"/>
        <v>73.78</v>
      </c>
      <c r="I217" s="322"/>
      <c r="J217" s="274" t="s">
        <v>563</v>
      </c>
      <c r="K217" s="287">
        <v>68.87</v>
      </c>
      <c r="L217" s="374">
        <v>165</v>
      </c>
      <c r="M217" s="374">
        <f t="shared" si="117"/>
        <v>113.63550000000001</v>
      </c>
      <c r="N217" s="374">
        <f t="shared" si="118"/>
        <v>104</v>
      </c>
      <c r="O217" s="374">
        <f t="shared" si="119"/>
        <v>103.30500000000001</v>
      </c>
      <c r="P217" s="374">
        <f t="shared" si="120"/>
        <v>97</v>
      </c>
      <c r="Q217" s="287">
        <f t="shared" si="116"/>
        <v>97.089999999999989</v>
      </c>
    </row>
    <row r="218" spans="1:17" ht="20.25" customHeight="1">
      <c r="A218" s="369" t="s">
        <v>446</v>
      </c>
      <c r="B218" s="287">
        <v>48</v>
      </c>
      <c r="C218" s="374">
        <f t="shared" si="121"/>
        <v>80</v>
      </c>
      <c r="D218" s="374">
        <f t="shared" si="122"/>
        <v>79.199999999999989</v>
      </c>
      <c r="E218" s="374">
        <f t="shared" si="123"/>
        <v>72</v>
      </c>
      <c r="F218" s="374">
        <f t="shared" si="124"/>
        <v>72</v>
      </c>
      <c r="G218" s="424">
        <f t="shared" si="127"/>
        <v>68</v>
      </c>
      <c r="H218" s="291">
        <f t="shared" si="126"/>
        <v>76.16</v>
      </c>
      <c r="I218" s="322"/>
      <c r="J218" s="274" t="s">
        <v>564</v>
      </c>
      <c r="K218" s="287">
        <v>69.349999999999994</v>
      </c>
      <c r="L218" s="374">
        <v>165</v>
      </c>
      <c r="M218" s="374">
        <f t="shared" si="117"/>
        <v>114.42749999999998</v>
      </c>
      <c r="N218" s="374">
        <f t="shared" si="118"/>
        <v>105</v>
      </c>
      <c r="O218" s="374">
        <f t="shared" si="119"/>
        <v>104.02499999999999</v>
      </c>
      <c r="P218" s="374">
        <f t="shared" si="120"/>
        <v>98</v>
      </c>
      <c r="Q218" s="287">
        <f t="shared" si="116"/>
        <v>97.719999999999985</v>
      </c>
    </row>
    <row r="219" spans="1:17" ht="20.25" customHeight="1">
      <c r="A219" s="369" t="s">
        <v>447</v>
      </c>
      <c r="B219" s="287">
        <v>49.6</v>
      </c>
      <c r="C219" s="374">
        <f t="shared" si="121"/>
        <v>82</v>
      </c>
      <c r="D219" s="374">
        <f t="shared" si="122"/>
        <v>81.84</v>
      </c>
      <c r="E219" s="374">
        <f t="shared" si="123"/>
        <v>75</v>
      </c>
      <c r="F219" s="374">
        <f t="shared" si="124"/>
        <v>74.400000000000006</v>
      </c>
      <c r="G219" s="424">
        <f t="shared" si="127"/>
        <v>70</v>
      </c>
      <c r="H219" s="291">
        <f t="shared" si="126"/>
        <v>87.78</v>
      </c>
      <c r="I219" s="322"/>
      <c r="J219" s="274" t="s">
        <v>565</v>
      </c>
      <c r="K219" s="287">
        <v>69.8</v>
      </c>
      <c r="L219" s="374">
        <v>171</v>
      </c>
      <c r="M219" s="374">
        <f t="shared" si="117"/>
        <v>115.16999999999999</v>
      </c>
      <c r="N219" s="374">
        <f t="shared" si="118"/>
        <v>105</v>
      </c>
      <c r="O219" s="374">
        <f t="shared" si="119"/>
        <v>104.69999999999999</v>
      </c>
      <c r="P219" s="374">
        <f t="shared" si="120"/>
        <v>98</v>
      </c>
      <c r="Q219" s="287">
        <f t="shared" si="116"/>
        <v>99.945999999999998</v>
      </c>
    </row>
    <row r="220" spans="1:17" ht="20.25" customHeight="1">
      <c r="A220" s="369" t="s">
        <v>448</v>
      </c>
      <c r="B220" s="287">
        <v>52.7</v>
      </c>
      <c r="C220" s="374">
        <f t="shared" si="121"/>
        <v>87</v>
      </c>
      <c r="D220" s="374">
        <f t="shared" si="122"/>
        <v>86.954999999999998</v>
      </c>
      <c r="E220" s="374">
        <f t="shared" si="123"/>
        <v>80</v>
      </c>
      <c r="F220" s="374">
        <f t="shared" si="124"/>
        <v>79.050000000000011</v>
      </c>
      <c r="G220" s="424">
        <f t="shared" si="127"/>
        <v>74</v>
      </c>
      <c r="H220" s="291">
        <f t="shared" si="126"/>
        <v>93.31</v>
      </c>
      <c r="I220" s="322"/>
      <c r="J220" s="274" t="s">
        <v>566</v>
      </c>
      <c r="K220" s="287">
        <v>71.39</v>
      </c>
      <c r="L220" s="374">
        <v>171</v>
      </c>
      <c r="M220" s="374">
        <f t="shared" si="117"/>
        <v>117.79349999999999</v>
      </c>
      <c r="N220" s="374">
        <f t="shared" si="118"/>
        <v>108</v>
      </c>
      <c r="O220" s="374">
        <f t="shared" si="119"/>
        <v>107.08500000000001</v>
      </c>
      <c r="P220" s="374">
        <f t="shared" si="120"/>
        <v>100</v>
      </c>
      <c r="Q220" s="287">
        <f t="shared" si="116"/>
        <v>100.57599999999999</v>
      </c>
    </row>
    <row r="221" spans="1:17" ht="20.25" customHeight="1">
      <c r="A221" s="369" t="s">
        <v>449</v>
      </c>
      <c r="B221" s="287">
        <v>54.4</v>
      </c>
      <c r="C221" s="374">
        <f t="shared" si="121"/>
        <v>90</v>
      </c>
      <c r="D221" s="374">
        <f t="shared" si="122"/>
        <v>89.759999999999991</v>
      </c>
      <c r="E221" s="374">
        <f t="shared" si="123"/>
        <v>82</v>
      </c>
      <c r="F221" s="374">
        <f t="shared" si="124"/>
        <v>81.599999999999994</v>
      </c>
      <c r="G221" s="424">
        <f t="shared" si="127"/>
        <v>77</v>
      </c>
      <c r="H221" s="291">
        <f t="shared" si="126"/>
        <v>97.649999999999991</v>
      </c>
      <c r="I221" s="322"/>
      <c r="J221" s="274" t="s">
        <v>567</v>
      </c>
      <c r="K221" s="287">
        <v>71.84</v>
      </c>
      <c r="L221" s="374">
        <v>173</v>
      </c>
      <c r="M221" s="374">
        <f t="shared" si="117"/>
        <v>118.536</v>
      </c>
      <c r="N221" s="374">
        <f t="shared" si="118"/>
        <v>108</v>
      </c>
      <c r="O221" s="374">
        <f t="shared" si="119"/>
        <v>107.76</v>
      </c>
      <c r="P221" s="374">
        <f t="shared" si="120"/>
        <v>101</v>
      </c>
      <c r="Q221" s="287">
        <f t="shared" si="116"/>
        <v>102.018</v>
      </c>
    </row>
    <row r="222" spans="1:17" ht="20.25" customHeight="1">
      <c r="A222" s="369" t="s">
        <v>450</v>
      </c>
      <c r="B222" s="287">
        <v>62.7</v>
      </c>
      <c r="C222" s="374">
        <f t="shared" si="121"/>
        <v>104</v>
      </c>
      <c r="D222" s="374">
        <f t="shared" si="122"/>
        <v>103.455</v>
      </c>
      <c r="E222" s="374">
        <f t="shared" si="123"/>
        <v>95</v>
      </c>
      <c r="F222" s="374">
        <f t="shared" si="124"/>
        <v>94.050000000000011</v>
      </c>
      <c r="G222" s="424">
        <f t="shared" si="127"/>
        <v>88</v>
      </c>
      <c r="H222" s="291">
        <f t="shared" si="126"/>
        <v>100.8</v>
      </c>
      <c r="I222" s="322"/>
      <c r="J222" s="274" t="s">
        <v>568</v>
      </c>
      <c r="K222" s="287">
        <v>72.87</v>
      </c>
      <c r="L222" s="374">
        <v>182</v>
      </c>
      <c r="M222" s="374">
        <f t="shared" si="117"/>
        <v>120.2355</v>
      </c>
      <c r="N222" s="374">
        <f t="shared" si="118"/>
        <v>110</v>
      </c>
      <c r="O222" s="374">
        <f t="shared" si="119"/>
        <v>109.30500000000001</v>
      </c>
      <c r="P222" s="374">
        <f t="shared" si="120"/>
        <v>103</v>
      </c>
      <c r="Q222" s="287">
        <f t="shared" si="116"/>
        <v>135.08599999999998</v>
      </c>
    </row>
    <row r="223" spans="1:17" ht="20.25" customHeight="1">
      <c r="A223" s="369" t="s">
        <v>451</v>
      </c>
      <c r="B223" s="287">
        <v>66.650000000000006</v>
      </c>
      <c r="C223" s="374">
        <f t="shared" si="121"/>
        <v>110</v>
      </c>
      <c r="D223" s="374">
        <f t="shared" si="122"/>
        <v>109.9725</v>
      </c>
      <c r="E223" s="374">
        <f t="shared" si="123"/>
        <v>100</v>
      </c>
      <c r="F223" s="374">
        <f t="shared" si="124"/>
        <v>99.975000000000009</v>
      </c>
      <c r="G223" s="424">
        <f t="shared" si="127"/>
        <v>94</v>
      </c>
      <c r="H223" s="291">
        <f t="shared" si="126"/>
        <v>101.98999999999998</v>
      </c>
      <c r="I223" s="322"/>
      <c r="J223" s="274" t="s">
        <v>569</v>
      </c>
      <c r="K223" s="287">
        <v>96.49</v>
      </c>
      <c r="L223" s="374">
        <v>208</v>
      </c>
      <c r="M223" s="374">
        <f t="shared" si="117"/>
        <v>159.20849999999999</v>
      </c>
      <c r="N223" s="374">
        <f t="shared" si="118"/>
        <v>145</v>
      </c>
      <c r="O223" s="374">
        <f t="shared" si="119"/>
        <v>144.73499999999999</v>
      </c>
      <c r="P223" s="374">
        <f t="shared" si="120"/>
        <v>136</v>
      </c>
      <c r="Q223" s="287">
        <f t="shared" si="116"/>
        <v>135.08599999999998</v>
      </c>
    </row>
    <row r="224" spans="1:17" ht="20.25" customHeight="1">
      <c r="A224" s="369" t="s">
        <v>452</v>
      </c>
      <c r="B224" s="287">
        <v>69.75</v>
      </c>
      <c r="C224" s="374">
        <f t="shared" si="121"/>
        <v>116</v>
      </c>
      <c r="D224" s="374">
        <f t="shared" si="122"/>
        <v>115.08749999999999</v>
      </c>
      <c r="E224" s="374">
        <f t="shared" si="123"/>
        <v>105</v>
      </c>
      <c r="F224" s="374">
        <f t="shared" si="124"/>
        <v>104.625</v>
      </c>
      <c r="G224" s="424">
        <f t="shared" si="127"/>
        <v>98</v>
      </c>
      <c r="H224" s="291">
        <f t="shared" si="126"/>
        <v>104.16</v>
      </c>
      <c r="I224" s="322"/>
      <c r="J224" s="274" t="s">
        <v>570</v>
      </c>
      <c r="K224" s="287">
        <v>96.49</v>
      </c>
      <c r="L224" s="374">
        <v>208</v>
      </c>
      <c r="M224" s="374">
        <f t="shared" si="117"/>
        <v>159.20849999999999</v>
      </c>
      <c r="N224" s="374">
        <f t="shared" si="118"/>
        <v>145</v>
      </c>
      <c r="O224" s="374">
        <f t="shared" si="119"/>
        <v>144.73499999999999</v>
      </c>
      <c r="P224" s="374">
        <f t="shared" si="120"/>
        <v>136</v>
      </c>
      <c r="Q224" s="287">
        <f t="shared" si="116"/>
        <v>136.626</v>
      </c>
    </row>
    <row r="225" spans="1:17" ht="20.25" customHeight="1">
      <c r="A225" s="369" t="s">
        <v>453</v>
      </c>
      <c r="B225" s="287">
        <v>72</v>
      </c>
      <c r="C225" s="374">
        <f t="shared" si="121"/>
        <v>119</v>
      </c>
      <c r="D225" s="374">
        <f t="shared" si="122"/>
        <v>118.8</v>
      </c>
      <c r="E225" s="374">
        <f t="shared" si="123"/>
        <v>108</v>
      </c>
      <c r="F225" s="374">
        <f t="shared" si="124"/>
        <v>108</v>
      </c>
      <c r="G225" s="424">
        <f t="shared" si="127"/>
        <v>101</v>
      </c>
      <c r="H225" s="291">
        <f t="shared" si="126"/>
        <v>106.33</v>
      </c>
      <c r="I225" s="322"/>
      <c r="J225" s="274" t="s">
        <v>571</v>
      </c>
      <c r="K225" s="287">
        <v>97.59</v>
      </c>
      <c r="L225" s="374">
        <v>208</v>
      </c>
      <c r="M225" s="374">
        <f t="shared" si="117"/>
        <v>161.02349999999998</v>
      </c>
      <c r="N225" s="374">
        <f t="shared" si="118"/>
        <v>147</v>
      </c>
      <c r="O225" s="374">
        <f t="shared" si="119"/>
        <v>146.38499999999999</v>
      </c>
      <c r="P225" s="374">
        <f t="shared" si="120"/>
        <v>137</v>
      </c>
      <c r="Q225" s="287">
        <f t="shared" si="116"/>
        <v>138.18</v>
      </c>
    </row>
    <row r="226" spans="1:17" ht="20.25" customHeight="1">
      <c r="A226" s="369" t="s">
        <v>454</v>
      </c>
      <c r="B226" s="287">
        <v>72.849999999999994</v>
      </c>
      <c r="C226" s="374">
        <f t="shared" si="121"/>
        <v>121</v>
      </c>
      <c r="D226" s="374">
        <f t="shared" si="122"/>
        <v>120.20249999999999</v>
      </c>
      <c r="E226" s="374">
        <f t="shared" si="123"/>
        <v>110</v>
      </c>
      <c r="F226" s="374">
        <f t="shared" si="124"/>
        <v>109.27499999999999</v>
      </c>
      <c r="G226" s="424">
        <f t="shared" si="127"/>
        <v>102</v>
      </c>
      <c r="H226" s="291">
        <f t="shared" si="126"/>
        <v>109.76</v>
      </c>
      <c r="I226" s="322"/>
      <c r="J226" s="274" t="s">
        <v>572</v>
      </c>
      <c r="K226" s="287">
        <v>98.7</v>
      </c>
      <c r="L226" s="374">
        <v>236</v>
      </c>
      <c r="M226" s="374">
        <f t="shared" si="117"/>
        <v>162.85499999999999</v>
      </c>
      <c r="N226" s="374">
        <f t="shared" si="118"/>
        <v>149</v>
      </c>
      <c r="O226" s="374">
        <f t="shared" si="119"/>
        <v>148.05000000000001</v>
      </c>
      <c r="P226" s="374">
        <f t="shared" si="120"/>
        <v>139</v>
      </c>
      <c r="Q226" s="287">
        <f t="shared" si="116"/>
        <v>139.46799999999999</v>
      </c>
    </row>
    <row r="227" spans="1:17" ht="20.25" customHeight="1">
      <c r="A227" s="369" t="s">
        <v>455</v>
      </c>
      <c r="B227" s="287">
        <v>74.400000000000006</v>
      </c>
      <c r="C227" s="374">
        <f t="shared" si="121"/>
        <v>123</v>
      </c>
      <c r="D227" s="374">
        <f t="shared" si="122"/>
        <v>122.76</v>
      </c>
      <c r="E227" s="374">
        <f t="shared" si="123"/>
        <v>112</v>
      </c>
      <c r="F227" s="374">
        <f t="shared" si="124"/>
        <v>111.60000000000001</v>
      </c>
      <c r="G227" s="424">
        <f t="shared" si="127"/>
        <v>105</v>
      </c>
      <c r="H227" s="291">
        <f t="shared" ref="H227:H237" si="128">B231*1.4</f>
        <v>112</v>
      </c>
      <c r="I227" s="322"/>
      <c r="J227" s="274" t="s">
        <v>573</v>
      </c>
      <c r="K227" s="287">
        <v>99.62</v>
      </c>
      <c r="L227" s="374">
        <v>245</v>
      </c>
      <c r="M227" s="374">
        <f t="shared" si="117"/>
        <v>164.37299999999999</v>
      </c>
      <c r="N227" s="374">
        <f t="shared" si="118"/>
        <v>150</v>
      </c>
      <c r="O227" s="374">
        <f t="shared" si="119"/>
        <v>149.43</v>
      </c>
      <c r="P227" s="374">
        <f t="shared" si="120"/>
        <v>140</v>
      </c>
      <c r="Q227" s="287">
        <f t="shared" si="116"/>
        <v>140.74199999999999</v>
      </c>
    </row>
    <row r="228" spans="1:17" ht="20.25" customHeight="1">
      <c r="A228" s="369" t="s">
        <v>456</v>
      </c>
      <c r="B228" s="287">
        <v>75.95</v>
      </c>
      <c r="C228" s="374">
        <f t="shared" si="121"/>
        <v>126</v>
      </c>
      <c r="D228" s="374">
        <f t="shared" si="122"/>
        <v>125.3175</v>
      </c>
      <c r="E228" s="374">
        <f t="shared" si="123"/>
        <v>114</v>
      </c>
      <c r="F228" s="374">
        <f t="shared" si="124"/>
        <v>113.92500000000001</v>
      </c>
      <c r="G228" s="424">
        <f t="shared" si="127"/>
        <v>107</v>
      </c>
      <c r="H228" s="291">
        <f t="shared" si="128"/>
        <v>150.78</v>
      </c>
      <c r="I228" s="322"/>
      <c r="J228" s="274" t="s">
        <v>574</v>
      </c>
      <c r="K228" s="287">
        <v>100.53</v>
      </c>
      <c r="L228" s="374">
        <v>245</v>
      </c>
      <c r="M228" s="374">
        <f t="shared" si="117"/>
        <v>165.87449999999998</v>
      </c>
      <c r="N228" s="374">
        <f t="shared" si="118"/>
        <v>151</v>
      </c>
      <c r="O228" s="374">
        <f t="shared" si="119"/>
        <v>150.79500000000002</v>
      </c>
      <c r="P228" s="374">
        <f t="shared" si="120"/>
        <v>141</v>
      </c>
      <c r="Q228" s="287">
        <f t="shared" si="116"/>
        <v>145.376</v>
      </c>
    </row>
    <row r="229" spans="1:17" ht="20.25" customHeight="1">
      <c r="A229" s="369" t="s">
        <v>457</v>
      </c>
      <c r="B229" s="287">
        <v>78.400000000000006</v>
      </c>
      <c r="C229" s="374">
        <f t="shared" si="121"/>
        <v>130</v>
      </c>
      <c r="D229" s="374">
        <f t="shared" si="122"/>
        <v>129.36000000000001</v>
      </c>
      <c r="E229" s="374">
        <f t="shared" si="123"/>
        <v>118</v>
      </c>
      <c r="F229" s="374">
        <f t="shared" si="124"/>
        <v>117.60000000000001</v>
      </c>
      <c r="G229" s="424">
        <f t="shared" si="127"/>
        <v>110</v>
      </c>
      <c r="H229" s="291">
        <f t="shared" si="128"/>
        <v>155.26</v>
      </c>
      <c r="I229" s="322"/>
      <c r="J229" s="274" t="s">
        <v>575</v>
      </c>
      <c r="K229" s="287">
        <v>103.84</v>
      </c>
      <c r="L229" s="374">
        <v>257</v>
      </c>
      <c r="M229" s="374">
        <f t="shared" si="117"/>
        <v>171.33599999999998</v>
      </c>
      <c r="N229" s="374">
        <f t="shared" si="118"/>
        <v>156</v>
      </c>
      <c r="O229" s="374">
        <f t="shared" si="119"/>
        <v>155.76</v>
      </c>
      <c r="P229" s="374">
        <f t="shared" si="120"/>
        <v>146</v>
      </c>
      <c r="Q229" s="287">
        <f t="shared" si="116"/>
        <v>149.88399999999999</v>
      </c>
    </row>
    <row r="230" spans="1:17" ht="20.25" customHeight="1">
      <c r="A230" s="369" t="s">
        <v>968</v>
      </c>
      <c r="B230" s="287"/>
      <c r="C230" s="374">
        <v>143</v>
      </c>
      <c r="D230" s="374"/>
      <c r="E230" s="374"/>
      <c r="F230" s="374"/>
      <c r="G230" s="424"/>
      <c r="H230" s="291">
        <f t="shared" si="128"/>
        <v>164.07999999999998</v>
      </c>
      <c r="I230" s="322"/>
      <c r="J230" s="274" t="s">
        <v>576</v>
      </c>
      <c r="K230" s="287">
        <v>107.06</v>
      </c>
      <c r="L230" s="374">
        <v>257</v>
      </c>
      <c r="M230" s="374">
        <f t="shared" si="117"/>
        <v>176.649</v>
      </c>
      <c r="N230" s="374">
        <f t="shared" si="118"/>
        <v>161</v>
      </c>
      <c r="O230" s="374">
        <f t="shared" si="119"/>
        <v>160.59</v>
      </c>
      <c r="P230" s="374">
        <f t="shared" si="120"/>
        <v>150</v>
      </c>
      <c r="Q230" s="287">
        <f t="shared" si="116"/>
        <v>151.84399999999999</v>
      </c>
    </row>
    <row r="231" spans="1:17" ht="20.25" customHeight="1">
      <c r="A231" s="369" t="s">
        <v>458</v>
      </c>
      <c r="B231" s="287">
        <v>80</v>
      </c>
      <c r="C231" s="374">
        <v>150</v>
      </c>
      <c r="D231" s="374">
        <f t="shared" si="122"/>
        <v>132</v>
      </c>
      <c r="E231" s="374">
        <f t="shared" si="123"/>
        <v>120</v>
      </c>
      <c r="F231" s="374">
        <f t="shared" si="124"/>
        <v>120</v>
      </c>
      <c r="G231" s="424">
        <f t="shared" ref="G231:G241" si="129">CEILING(H227,1)</f>
        <v>112</v>
      </c>
      <c r="H231" s="291">
        <f t="shared" si="128"/>
        <v>170.17</v>
      </c>
      <c r="I231" s="322"/>
      <c r="J231" s="274" t="s">
        <v>577</v>
      </c>
      <c r="K231" s="287">
        <v>108.46</v>
      </c>
      <c r="L231" s="374">
        <v>257</v>
      </c>
      <c r="M231" s="374">
        <f t="shared" si="117"/>
        <v>178.95899999999997</v>
      </c>
      <c r="N231" s="374">
        <f t="shared" si="118"/>
        <v>163</v>
      </c>
      <c r="O231" s="374">
        <f t="shared" si="119"/>
        <v>162.69</v>
      </c>
      <c r="P231" s="374">
        <f t="shared" si="120"/>
        <v>152</v>
      </c>
      <c r="Q231" s="287">
        <f t="shared" si="116"/>
        <v>154.392</v>
      </c>
    </row>
    <row r="232" spans="1:17" ht="20.25" customHeight="1">
      <c r="A232" s="369" t="s">
        <v>459</v>
      </c>
      <c r="B232" s="287">
        <v>107.7</v>
      </c>
      <c r="C232" s="374">
        <f t="shared" si="121"/>
        <v>178</v>
      </c>
      <c r="D232" s="374">
        <f t="shared" si="122"/>
        <v>177.70499999999998</v>
      </c>
      <c r="E232" s="374">
        <f t="shared" si="123"/>
        <v>162</v>
      </c>
      <c r="F232" s="374">
        <f t="shared" si="124"/>
        <v>161.55000000000001</v>
      </c>
      <c r="G232" s="424">
        <f t="shared" si="129"/>
        <v>151</v>
      </c>
      <c r="H232" s="291">
        <f t="shared" si="128"/>
        <v>174.53799999999998</v>
      </c>
      <c r="I232" s="322"/>
      <c r="J232" s="274" t="s">
        <v>578</v>
      </c>
      <c r="K232" s="287">
        <v>110.28</v>
      </c>
      <c r="L232" s="374">
        <v>265</v>
      </c>
      <c r="M232" s="374">
        <f t="shared" si="117"/>
        <v>181.96199999999999</v>
      </c>
      <c r="N232" s="374">
        <f t="shared" si="118"/>
        <v>166</v>
      </c>
      <c r="O232" s="374">
        <f t="shared" si="119"/>
        <v>165.42000000000002</v>
      </c>
      <c r="P232" s="374">
        <f t="shared" si="120"/>
        <v>155</v>
      </c>
      <c r="Q232" s="287">
        <f t="shared" si="116"/>
        <v>266.07</v>
      </c>
    </row>
    <row r="233" spans="1:17" ht="20.25" customHeight="1">
      <c r="A233" s="369" t="s">
        <v>460</v>
      </c>
      <c r="B233" s="287">
        <v>110.9</v>
      </c>
      <c r="C233" s="374">
        <f t="shared" si="121"/>
        <v>183</v>
      </c>
      <c r="D233" s="374">
        <f t="shared" si="122"/>
        <v>182.98500000000001</v>
      </c>
      <c r="E233" s="374">
        <f t="shared" si="123"/>
        <v>167</v>
      </c>
      <c r="F233" s="374">
        <f t="shared" si="124"/>
        <v>166.35000000000002</v>
      </c>
      <c r="G233" s="424">
        <f t="shared" si="129"/>
        <v>156</v>
      </c>
      <c r="H233" s="291">
        <f t="shared" si="128"/>
        <v>176.96</v>
      </c>
      <c r="I233" s="322"/>
      <c r="J233" s="274" t="s">
        <v>579</v>
      </c>
      <c r="K233" s="287">
        <v>190.05</v>
      </c>
      <c r="L233" s="374">
        <v>456</v>
      </c>
      <c r="M233" s="374">
        <f t="shared" si="117"/>
        <v>313.58249999999998</v>
      </c>
      <c r="N233" s="374">
        <f t="shared" si="118"/>
        <v>286</v>
      </c>
      <c r="O233" s="374">
        <f t="shared" si="119"/>
        <v>285.07500000000005</v>
      </c>
      <c r="P233" s="374">
        <f t="shared" si="120"/>
        <v>267</v>
      </c>
      <c r="Q233" s="287">
        <f t="shared" si="116"/>
        <v>269.77999999999997</v>
      </c>
    </row>
    <row r="234" spans="1:17" ht="20.25" customHeight="1">
      <c r="A234" s="369" t="s">
        <v>461</v>
      </c>
      <c r="B234" s="287">
        <v>117.2</v>
      </c>
      <c r="C234" s="374">
        <f t="shared" si="121"/>
        <v>194</v>
      </c>
      <c r="D234" s="374">
        <f t="shared" si="122"/>
        <v>193.38</v>
      </c>
      <c r="E234" s="374">
        <f t="shared" si="123"/>
        <v>176</v>
      </c>
      <c r="F234" s="374">
        <f t="shared" si="124"/>
        <v>175.8</v>
      </c>
      <c r="G234" s="424">
        <f t="shared" si="129"/>
        <v>165</v>
      </c>
      <c r="H234" s="291">
        <f t="shared" si="128"/>
        <v>183.2012</v>
      </c>
      <c r="I234" s="307"/>
      <c r="J234" s="274" t="s">
        <v>580</v>
      </c>
      <c r="K234" s="287">
        <v>192.7</v>
      </c>
      <c r="L234" s="374">
        <v>456</v>
      </c>
      <c r="M234" s="374">
        <f t="shared" si="117"/>
        <v>317.95499999999998</v>
      </c>
      <c r="N234" s="374">
        <f t="shared" si="118"/>
        <v>290</v>
      </c>
      <c r="O234" s="374">
        <f t="shared" si="119"/>
        <v>289.04999999999995</v>
      </c>
      <c r="P234" s="374">
        <f t="shared" si="120"/>
        <v>270</v>
      </c>
      <c r="Q234" s="287">
        <f t="shared" si="116"/>
        <v>275.28199999999998</v>
      </c>
    </row>
    <row r="235" spans="1:17" ht="20.25" customHeight="1">
      <c r="A235" s="369" t="s">
        <v>462</v>
      </c>
      <c r="B235" s="287">
        <v>121.55</v>
      </c>
      <c r="C235" s="374">
        <f t="shared" si="121"/>
        <v>201</v>
      </c>
      <c r="D235" s="374">
        <f t="shared" si="122"/>
        <v>200.55749999999998</v>
      </c>
      <c r="E235" s="374">
        <f t="shared" si="123"/>
        <v>183</v>
      </c>
      <c r="F235" s="374">
        <f t="shared" si="124"/>
        <v>182.32499999999999</v>
      </c>
      <c r="G235" s="424">
        <f t="shared" si="129"/>
        <v>171</v>
      </c>
      <c r="H235" s="291">
        <f t="shared" si="128"/>
        <v>191.5368</v>
      </c>
      <c r="I235" s="307"/>
      <c r="J235" s="274" t="s">
        <v>586</v>
      </c>
      <c r="K235" s="287">
        <v>196.63</v>
      </c>
      <c r="L235" s="374">
        <v>485</v>
      </c>
      <c r="M235" s="374">
        <f t="shared" si="117"/>
        <v>324.43949999999995</v>
      </c>
      <c r="N235" s="374">
        <f t="shared" si="118"/>
        <v>295</v>
      </c>
      <c r="O235" s="374">
        <f t="shared" si="119"/>
        <v>294.94499999999999</v>
      </c>
      <c r="P235" s="374">
        <f t="shared" si="120"/>
        <v>276</v>
      </c>
      <c r="Q235" s="287">
        <f t="shared" si="116"/>
        <v>282.36599999999999</v>
      </c>
    </row>
    <row r="236" spans="1:17" ht="20.25" customHeight="1">
      <c r="A236" s="369" t="s">
        <v>463</v>
      </c>
      <c r="B236" s="287">
        <v>124.67</v>
      </c>
      <c r="C236" s="374">
        <f t="shared" si="121"/>
        <v>206</v>
      </c>
      <c r="D236" s="374">
        <f t="shared" si="122"/>
        <v>205.7055</v>
      </c>
      <c r="E236" s="374">
        <f t="shared" si="123"/>
        <v>188</v>
      </c>
      <c r="F236" s="374">
        <f t="shared" si="124"/>
        <v>187.005</v>
      </c>
      <c r="G236" s="424">
        <f t="shared" si="129"/>
        <v>175</v>
      </c>
      <c r="H236" s="291">
        <f t="shared" si="128"/>
        <v>194.17999999999998</v>
      </c>
      <c r="I236" s="322"/>
      <c r="J236" s="274" t="s">
        <v>581</v>
      </c>
      <c r="K236" s="287">
        <v>201.69</v>
      </c>
      <c r="L236" s="374">
        <v>485</v>
      </c>
      <c r="M236" s="374">
        <f t="shared" si="117"/>
        <v>332.7885</v>
      </c>
      <c r="N236" s="374">
        <f t="shared" si="118"/>
        <v>303</v>
      </c>
      <c r="O236" s="374">
        <f t="shared" si="119"/>
        <v>302.53499999999997</v>
      </c>
      <c r="P236" s="374">
        <f t="shared" si="120"/>
        <v>283</v>
      </c>
      <c r="Q236" s="287">
        <f t="shared" si="116"/>
        <v>284.32599999999996</v>
      </c>
    </row>
    <row r="237" spans="1:17" ht="20.25" customHeight="1">
      <c r="A237" s="369" t="s">
        <v>464</v>
      </c>
      <c r="B237" s="287">
        <v>126.4</v>
      </c>
      <c r="C237" s="374">
        <f t="shared" si="121"/>
        <v>209</v>
      </c>
      <c r="D237" s="374">
        <f t="shared" si="122"/>
        <v>208.56</v>
      </c>
      <c r="E237" s="374">
        <f t="shared" si="123"/>
        <v>190</v>
      </c>
      <c r="F237" s="374">
        <f t="shared" si="124"/>
        <v>189.60000000000002</v>
      </c>
      <c r="G237" s="424">
        <f t="shared" si="129"/>
        <v>177</v>
      </c>
      <c r="H237" s="291">
        <f t="shared" si="128"/>
        <v>210.56</v>
      </c>
      <c r="I237" s="322"/>
      <c r="J237" s="274" t="s">
        <v>582</v>
      </c>
      <c r="K237" s="287">
        <v>203.09</v>
      </c>
      <c r="L237" s="374">
        <v>485</v>
      </c>
      <c r="M237" s="374">
        <f t="shared" si="117"/>
        <v>335.0985</v>
      </c>
      <c r="N237" s="374">
        <f t="shared" si="118"/>
        <v>305</v>
      </c>
      <c r="O237" s="374">
        <f t="shared" si="119"/>
        <v>304.63499999999999</v>
      </c>
      <c r="P237" s="374">
        <f t="shared" si="120"/>
        <v>285</v>
      </c>
      <c r="Q237" s="287">
        <f t="shared" si="116"/>
        <v>289.31</v>
      </c>
    </row>
    <row r="238" spans="1:17" ht="20.25" customHeight="1">
      <c r="A238" s="369" t="s">
        <v>465</v>
      </c>
      <c r="B238" s="287">
        <v>130.858</v>
      </c>
      <c r="C238" s="374">
        <f t="shared" si="121"/>
        <v>216</v>
      </c>
      <c r="D238" s="374">
        <f t="shared" si="122"/>
        <v>215.91569999999999</v>
      </c>
      <c r="E238" s="374">
        <f t="shared" si="123"/>
        <v>197</v>
      </c>
      <c r="F238" s="374">
        <f t="shared" si="124"/>
        <v>196.28700000000001</v>
      </c>
      <c r="G238" s="424">
        <f t="shared" si="129"/>
        <v>184</v>
      </c>
      <c r="H238" s="291"/>
      <c r="I238" s="299"/>
      <c r="J238" s="274" t="s">
        <v>583</v>
      </c>
      <c r="K238" s="287">
        <v>206.65</v>
      </c>
      <c r="L238" s="374">
        <v>504</v>
      </c>
      <c r="M238" s="374">
        <f t="shared" si="117"/>
        <v>340.97249999999997</v>
      </c>
      <c r="N238" s="374">
        <f t="shared" si="118"/>
        <v>310</v>
      </c>
      <c r="O238" s="374">
        <f t="shared" si="119"/>
        <v>309.97500000000002</v>
      </c>
      <c r="P238" s="374">
        <f t="shared" si="120"/>
        <v>290</v>
      </c>
      <c r="Q238" s="287">
        <f t="shared" si="116"/>
        <v>294.02800000000002</v>
      </c>
    </row>
    <row r="239" spans="1:17" ht="20.25" customHeight="1">
      <c r="A239" s="369" t="s">
        <v>466</v>
      </c>
      <c r="B239" s="287">
        <v>136.81200000000001</v>
      </c>
      <c r="C239" s="374">
        <f t="shared" si="121"/>
        <v>226</v>
      </c>
      <c r="D239" s="374">
        <f t="shared" si="122"/>
        <v>225.7398</v>
      </c>
      <c r="E239" s="374">
        <f t="shared" si="123"/>
        <v>206</v>
      </c>
      <c r="F239" s="374">
        <f t="shared" si="124"/>
        <v>205.21800000000002</v>
      </c>
      <c r="G239" s="424">
        <f t="shared" si="129"/>
        <v>192</v>
      </c>
      <c r="H239" s="291">
        <f t="shared" ref="H239:H274" si="130">B243*1.4</f>
        <v>81.901902255263991</v>
      </c>
      <c r="I239" s="299"/>
      <c r="J239" s="274" t="s">
        <v>584</v>
      </c>
      <c r="K239" s="287">
        <v>210.02</v>
      </c>
      <c r="L239" s="374">
        <v>504</v>
      </c>
      <c r="M239" s="374">
        <f t="shared" si="117"/>
        <v>346.53300000000002</v>
      </c>
      <c r="N239" s="374">
        <f t="shared" si="118"/>
        <v>316</v>
      </c>
      <c r="O239" s="374">
        <f t="shared" si="119"/>
        <v>315.03000000000003</v>
      </c>
      <c r="P239" s="374">
        <f t="shared" si="120"/>
        <v>295</v>
      </c>
      <c r="Q239" s="287">
        <f t="shared" si="116"/>
        <v>303.54799999999994</v>
      </c>
    </row>
    <row r="240" spans="1:17" ht="20.25" customHeight="1">
      <c r="A240" s="369" t="s">
        <v>467</v>
      </c>
      <c r="B240" s="287">
        <v>138.69999999999999</v>
      </c>
      <c r="C240" s="374">
        <v>249</v>
      </c>
      <c r="D240" s="374">
        <f t="shared" si="122"/>
        <v>228.85499999999996</v>
      </c>
      <c r="E240" s="374">
        <f t="shared" si="123"/>
        <v>209</v>
      </c>
      <c r="F240" s="374">
        <f t="shared" si="124"/>
        <v>208.04999999999998</v>
      </c>
      <c r="G240" s="424">
        <f t="shared" si="129"/>
        <v>195</v>
      </c>
      <c r="H240" s="291">
        <f t="shared" si="130"/>
        <v>81.901902255263991</v>
      </c>
      <c r="I240" s="299"/>
      <c r="J240" s="274" t="s">
        <v>585</v>
      </c>
      <c r="K240" s="287">
        <v>216.82</v>
      </c>
      <c r="L240" s="374">
        <v>528</v>
      </c>
      <c r="M240" s="374">
        <f t="shared" si="117"/>
        <v>357.75299999999999</v>
      </c>
      <c r="N240" s="374">
        <f t="shared" si="118"/>
        <v>326</v>
      </c>
      <c r="O240" s="374">
        <f t="shared" si="119"/>
        <v>325.23</v>
      </c>
      <c r="P240" s="374">
        <f t="shared" si="120"/>
        <v>304</v>
      </c>
      <c r="Q240" s="287">
        <f t="shared" si="116"/>
        <v>308.29399999999998</v>
      </c>
    </row>
    <row r="241" spans="1:17" ht="20.25" customHeight="1" thickBot="1">
      <c r="A241" s="370" t="s">
        <v>468</v>
      </c>
      <c r="B241" s="289">
        <v>150.4</v>
      </c>
      <c r="C241" s="374">
        <f t="shared" si="121"/>
        <v>249</v>
      </c>
      <c r="D241" s="377">
        <f t="shared" si="122"/>
        <v>248.16</v>
      </c>
      <c r="E241" s="374">
        <f t="shared" si="123"/>
        <v>241</v>
      </c>
      <c r="F241" s="377">
        <f t="shared" ref="F241" si="131">B241*1.6</f>
        <v>240.64000000000001</v>
      </c>
      <c r="G241" s="424">
        <f t="shared" si="129"/>
        <v>211</v>
      </c>
      <c r="H241" s="291">
        <f t="shared" si="130"/>
        <v>82.879681798367997</v>
      </c>
      <c r="I241" s="299"/>
      <c r="J241" s="359" t="s">
        <v>587</v>
      </c>
      <c r="K241" s="320">
        <v>220.21</v>
      </c>
      <c r="L241" s="374">
        <v>528</v>
      </c>
      <c r="M241" s="425">
        <f t="shared" si="117"/>
        <v>363.34649999999999</v>
      </c>
      <c r="N241" s="374">
        <f t="shared" si="118"/>
        <v>331</v>
      </c>
      <c r="O241" s="425">
        <f t="shared" si="119"/>
        <v>330.315</v>
      </c>
      <c r="P241" s="374">
        <f t="shared" si="120"/>
        <v>309</v>
      </c>
      <c r="Q241" s="11"/>
    </row>
    <row r="242" spans="1:17" ht="20.25" customHeight="1">
      <c r="A242" s="333" t="s">
        <v>853</v>
      </c>
      <c r="B242" s="332" t="s">
        <v>634</v>
      </c>
      <c r="C242" s="421" t="s">
        <v>790</v>
      </c>
      <c r="D242" s="422"/>
      <c r="E242" s="421" t="s">
        <v>791</v>
      </c>
      <c r="F242" s="422"/>
      <c r="G242" s="423" t="s">
        <v>635</v>
      </c>
      <c r="H242" s="291">
        <f t="shared" si="130"/>
        <v>82.879681798367997</v>
      </c>
      <c r="I242" s="299"/>
      <c r="J242" s="338" t="s">
        <v>795</v>
      </c>
      <c r="K242" s="339" t="s">
        <v>634</v>
      </c>
      <c r="L242" s="421" t="s">
        <v>790</v>
      </c>
      <c r="M242" s="422"/>
      <c r="N242" s="421" t="s">
        <v>791</v>
      </c>
      <c r="O242" s="422"/>
      <c r="P242" s="423" t="s">
        <v>635</v>
      </c>
      <c r="Q242" s="287">
        <f>K243*1.4*1.2</f>
        <v>46.368000000000002</v>
      </c>
    </row>
    <row r="243" spans="1:17" ht="20.25" customHeight="1">
      <c r="A243" s="274" t="s">
        <v>469</v>
      </c>
      <c r="B243" s="287">
        <v>58.501358753759995</v>
      </c>
      <c r="C243" s="374">
        <v>141</v>
      </c>
      <c r="D243" s="374">
        <f>B243*1.65</f>
        <v>96.527241943703984</v>
      </c>
      <c r="E243" s="374">
        <f>CEILING(F243,1)</f>
        <v>88</v>
      </c>
      <c r="F243" s="374">
        <f>B243*1.5</f>
        <v>87.752038130639988</v>
      </c>
      <c r="G243" s="424">
        <f>CEILING(H239,1)</f>
        <v>82</v>
      </c>
      <c r="H243" s="291">
        <f t="shared" si="130"/>
        <v>83.52295781356797</v>
      </c>
      <c r="I243" s="299"/>
      <c r="J243" s="275" t="s">
        <v>796</v>
      </c>
      <c r="K243" s="353">
        <v>27.6</v>
      </c>
      <c r="L243" s="374">
        <f t="shared" ref="L243:L282" si="132">CEILING(M243,1)</f>
        <v>55</v>
      </c>
      <c r="M243" s="374">
        <f>K243*1.65*1.2</f>
        <v>54.647999999999996</v>
      </c>
      <c r="N243" s="374">
        <f>CEILING(O243,1)</f>
        <v>50</v>
      </c>
      <c r="O243" s="374">
        <f>K243*1.5*1.2</f>
        <v>49.680000000000007</v>
      </c>
      <c r="P243" s="374">
        <f>CEILING(Q242,1)</f>
        <v>47</v>
      </c>
      <c r="Q243" s="287">
        <f t="shared" ref="Q243:Q261" si="133">K244*1.4*1.2</f>
        <v>46.368000000000002</v>
      </c>
    </row>
    <row r="244" spans="1:17" ht="20.25" customHeight="1">
      <c r="A244" s="274" t="s">
        <v>470</v>
      </c>
      <c r="B244" s="287">
        <v>58.501358753759995</v>
      </c>
      <c r="C244" s="374">
        <v>164</v>
      </c>
      <c r="D244" s="374">
        <f t="shared" ref="D244:D279" si="134">B244*1.65</f>
        <v>96.527241943703984</v>
      </c>
      <c r="E244" s="374">
        <f t="shared" ref="E244:E279" si="135">CEILING(F244,1)</f>
        <v>88</v>
      </c>
      <c r="F244" s="374">
        <f t="shared" ref="F244:F279" si="136">B244*1.5</f>
        <v>87.752038130639988</v>
      </c>
      <c r="G244" s="424">
        <f t="shared" ref="G244:G279" si="137">CEILING(H240,1)</f>
        <v>82</v>
      </c>
      <c r="H244" s="291">
        <f t="shared" si="130"/>
        <v>83.857461341472003</v>
      </c>
      <c r="I244" s="299"/>
      <c r="J244" s="275" t="s">
        <v>797</v>
      </c>
      <c r="K244" s="353">
        <v>27.6</v>
      </c>
      <c r="L244" s="374">
        <f t="shared" si="132"/>
        <v>55</v>
      </c>
      <c r="M244" s="374">
        <f t="shared" ref="M244:M262" si="138">K244*1.65*1.2</f>
        <v>54.647999999999996</v>
      </c>
      <c r="N244" s="374">
        <f t="shared" ref="N244:N282" si="139">CEILING(O244,1)</f>
        <v>50</v>
      </c>
      <c r="O244" s="374">
        <f t="shared" ref="O244:O262" si="140">K244*1.5*1.2</f>
        <v>49.680000000000007</v>
      </c>
      <c r="P244" s="374">
        <f t="shared" ref="P244:P282" si="141">CEILING(Q243,1)</f>
        <v>47</v>
      </c>
      <c r="Q244" s="287">
        <f t="shared" si="133"/>
        <v>46.838399999999993</v>
      </c>
    </row>
    <row r="245" spans="1:17" ht="20.25" customHeight="1">
      <c r="A245" s="274" t="s">
        <v>471</v>
      </c>
      <c r="B245" s="287">
        <v>59.199772713119998</v>
      </c>
      <c r="C245" s="374">
        <v>164</v>
      </c>
      <c r="D245" s="374">
        <f t="shared" si="134"/>
        <v>97.679624976647986</v>
      </c>
      <c r="E245" s="374">
        <f t="shared" si="135"/>
        <v>89</v>
      </c>
      <c r="F245" s="374">
        <f t="shared" si="136"/>
        <v>88.79965906967999</v>
      </c>
      <c r="G245" s="424">
        <f t="shared" si="137"/>
        <v>83</v>
      </c>
      <c r="H245" s="291">
        <f t="shared" si="130"/>
        <v>83.857461341472003</v>
      </c>
      <c r="I245" s="299"/>
      <c r="J245" s="275" t="s">
        <v>798</v>
      </c>
      <c r="K245" s="353">
        <v>27.88</v>
      </c>
      <c r="L245" s="374">
        <f t="shared" si="132"/>
        <v>56</v>
      </c>
      <c r="M245" s="374">
        <f t="shared" si="138"/>
        <v>55.20239999999999</v>
      </c>
      <c r="N245" s="374">
        <f t="shared" si="139"/>
        <v>51</v>
      </c>
      <c r="O245" s="374">
        <f t="shared" si="140"/>
        <v>50.183999999999997</v>
      </c>
      <c r="P245" s="374">
        <f t="shared" si="141"/>
        <v>47</v>
      </c>
      <c r="Q245" s="287">
        <f t="shared" si="133"/>
        <v>47.140799999999999</v>
      </c>
    </row>
    <row r="246" spans="1:17" ht="20.25" customHeight="1">
      <c r="A246" s="274" t="s">
        <v>472</v>
      </c>
      <c r="B246" s="287">
        <v>59.199772713119998</v>
      </c>
      <c r="C246" s="374">
        <v>164</v>
      </c>
      <c r="D246" s="374">
        <f t="shared" si="134"/>
        <v>97.679624976647986</v>
      </c>
      <c r="E246" s="374">
        <f t="shared" si="135"/>
        <v>89</v>
      </c>
      <c r="F246" s="374">
        <f t="shared" si="136"/>
        <v>88.79965906967999</v>
      </c>
      <c r="G246" s="424">
        <f t="shared" si="137"/>
        <v>83</v>
      </c>
      <c r="H246" s="291">
        <f t="shared" si="130"/>
        <v>84.912434006399991</v>
      </c>
      <c r="I246" s="299"/>
      <c r="J246" s="275" t="s">
        <v>799</v>
      </c>
      <c r="K246" s="353">
        <v>28.06</v>
      </c>
      <c r="L246" s="374">
        <f t="shared" si="132"/>
        <v>56</v>
      </c>
      <c r="M246" s="374">
        <f t="shared" si="138"/>
        <v>55.558799999999991</v>
      </c>
      <c r="N246" s="374">
        <f t="shared" si="139"/>
        <v>51</v>
      </c>
      <c r="O246" s="374">
        <f t="shared" si="140"/>
        <v>50.507999999999996</v>
      </c>
      <c r="P246" s="374">
        <f t="shared" si="141"/>
        <v>48</v>
      </c>
      <c r="Q246" s="287">
        <f t="shared" si="133"/>
        <v>47.342399999999998</v>
      </c>
    </row>
    <row r="247" spans="1:17" ht="20.25" customHeight="1">
      <c r="A247" s="274" t="s">
        <v>473</v>
      </c>
      <c r="B247" s="287">
        <v>59.659255581119986</v>
      </c>
      <c r="C247" s="374">
        <v>165</v>
      </c>
      <c r="D247" s="374">
        <f t="shared" si="134"/>
        <v>98.437771708847976</v>
      </c>
      <c r="E247" s="374">
        <f t="shared" si="135"/>
        <v>90</v>
      </c>
      <c r="F247" s="374">
        <f t="shared" si="136"/>
        <v>89.488883371679975</v>
      </c>
      <c r="G247" s="424">
        <f t="shared" si="137"/>
        <v>84</v>
      </c>
      <c r="H247" s="291">
        <f t="shared" si="130"/>
        <v>87.820041595103973</v>
      </c>
      <c r="I247" s="299"/>
      <c r="J247" s="275" t="s">
        <v>800</v>
      </c>
      <c r="K247" s="353">
        <v>28.18</v>
      </c>
      <c r="L247" s="374">
        <f t="shared" si="132"/>
        <v>56</v>
      </c>
      <c r="M247" s="374">
        <f t="shared" si="138"/>
        <v>55.796399999999998</v>
      </c>
      <c r="N247" s="374">
        <f t="shared" si="139"/>
        <v>51</v>
      </c>
      <c r="O247" s="374">
        <f t="shared" si="140"/>
        <v>50.723999999999997</v>
      </c>
      <c r="P247" s="374">
        <f t="shared" si="141"/>
        <v>48</v>
      </c>
      <c r="Q247" s="287">
        <f t="shared" si="133"/>
        <v>47.7624</v>
      </c>
    </row>
    <row r="248" spans="1:17" ht="20.25" customHeight="1">
      <c r="A248" s="274" t="s">
        <v>474</v>
      </c>
      <c r="B248" s="287">
        <v>59.898186672480001</v>
      </c>
      <c r="C248" s="374">
        <v>168</v>
      </c>
      <c r="D248" s="374">
        <f t="shared" si="134"/>
        <v>98.832008009592002</v>
      </c>
      <c r="E248" s="374">
        <f t="shared" si="135"/>
        <v>90</v>
      </c>
      <c r="F248" s="374">
        <f t="shared" si="136"/>
        <v>89.847280008720006</v>
      </c>
      <c r="G248" s="424">
        <f t="shared" si="137"/>
        <v>84</v>
      </c>
      <c r="H248" s="291">
        <f t="shared" si="130"/>
        <v>88.797821138207993</v>
      </c>
      <c r="I248" s="299"/>
      <c r="J248" s="275" t="s">
        <v>801</v>
      </c>
      <c r="K248" s="353">
        <v>28.43</v>
      </c>
      <c r="L248" s="374">
        <f t="shared" si="132"/>
        <v>57</v>
      </c>
      <c r="M248" s="374">
        <f t="shared" si="138"/>
        <v>56.291399999999989</v>
      </c>
      <c r="N248" s="374">
        <f t="shared" si="139"/>
        <v>52</v>
      </c>
      <c r="O248" s="374">
        <f t="shared" si="140"/>
        <v>51.173999999999992</v>
      </c>
      <c r="P248" s="374">
        <f t="shared" si="141"/>
        <v>48</v>
      </c>
      <c r="Q248" s="287">
        <f t="shared" si="133"/>
        <v>47.7624</v>
      </c>
    </row>
    <row r="249" spans="1:17" ht="20.25" customHeight="1">
      <c r="A249" s="274" t="s">
        <v>475</v>
      </c>
      <c r="B249" s="287">
        <v>59.898186672480001</v>
      </c>
      <c r="C249" s="374">
        <v>168</v>
      </c>
      <c r="D249" s="374">
        <f t="shared" si="134"/>
        <v>98.832008009592002</v>
      </c>
      <c r="E249" s="374">
        <f t="shared" si="135"/>
        <v>90</v>
      </c>
      <c r="F249" s="374">
        <f t="shared" si="136"/>
        <v>89.847280008720006</v>
      </c>
      <c r="G249" s="424">
        <f t="shared" si="137"/>
        <v>84</v>
      </c>
      <c r="H249" s="291">
        <f t="shared" si="130"/>
        <v>88.797821138207993</v>
      </c>
      <c r="I249" s="299"/>
      <c r="J249" s="275" t="s">
        <v>802</v>
      </c>
      <c r="K249" s="353">
        <v>28.43</v>
      </c>
      <c r="L249" s="374">
        <f t="shared" si="132"/>
        <v>57</v>
      </c>
      <c r="M249" s="374">
        <f t="shared" si="138"/>
        <v>56.291399999999989</v>
      </c>
      <c r="N249" s="374">
        <f t="shared" si="139"/>
        <v>52</v>
      </c>
      <c r="O249" s="374">
        <f t="shared" si="140"/>
        <v>51.173999999999992</v>
      </c>
      <c r="P249" s="374">
        <f t="shared" si="141"/>
        <v>48</v>
      </c>
      <c r="Q249" s="287">
        <f t="shared" si="133"/>
        <v>54.297599999999996</v>
      </c>
    </row>
    <row r="250" spans="1:17" ht="20.25" customHeight="1">
      <c r="A250" s="274" t="s">
        <v>476</v>
      </c>
      <c r="B250" s="287">
        <v>60.651738575999993</v>
      </c>
      <c r="C250" s="374">
        <v>172</v>
      </c>
      <c r="D250" s="374">
        <f t="shared" si="134"/>
        <v>100.07536865039998</v>
      </c>
      <c r="E250" s="374">
        <f t="shared" si="135"/>
        <v>91</v>
      </c>
      <c r="F250" s="374">
        <f t="shared" si="136"/>
        <v>90.977607863999992</v>
      </c>
      <c r="G250" s="424">
        <f t="shared" si="137"/>
        <v>85</v>
      </c>
      <c r="H250" s="291">
        <f t="shared" si="130"/>
        <v>108.48206720332797</v>
      </c>
      <c r="I250" s="299"/>
      <c r="J250" s="275" t="s">
        <v>803</v>
      </c>
      <c r="K250" s="353">
        <v>32.32</v>
      </c>
      <c r="L250" s="374">
        <f t="shared" si="132"/>
        <v>64</v>
      </c>
      <c r="M250" s="374">
        <f t="shared" si="138"/>
        <v>63.993599999999994</v>
      </c>
      <c r="N250" s="374">
        <f t="shared" si="139"/>
        <v>59</v>
      </c>
      <c r="O250" s="374">
        <f t="shared" si="140"/>
        <v>58.176000000000002</v>
      </c>
      <c r="P250" s="374">
        <f t="shared" si="141"/>
        <v>55</v>
      </c>
      <c r="Q250" s="287">
        <f t="shared" si="133"/>
        <v>56.111999999999995</v>
      </c>
    </row>
    <row r="251" spans="1:17" ht="20.25" customHeight="1">
      <c r="A251" s="274" t="s">
        <v>477</v>
      </c>
      <c r="B251" s="287">
        <v>62.728601139359988</v>
      </c>
      <c r="C251" s="374">
        <v>174</v>
      </c>
      <c r="D251" s="374">
        <f t="shared" si="134"/>
        <v>103.50219187994398</v>
      </c>
      <c r="E251" s="374">
        <f t="shared" si="135"/>
        <v>95</v>
      </c>
      <c r="F251" s="374">
        <f t="shared" si="136"/>
        <v>94.092901709039978</v>
      </c>
      <c r="G251" s="424">
        <f t="shared" si="137"/>
        <v>88</v>
      </c>
      <c r="H251" s="291">
        <f t="shared" si="130"/>
        <v>110.64347461439996</v>
      </c>
      <c r="I251" s="299"/>
      <c r="J251" s="275" t="s">
        <v>804</v>
      </c>
      <c r="K251" s="353">
        <v>33.4</v>
      </c>
      <c r="L251" s="374">
        <f t="shared" si="132"/>
        <v>67</v>
      </c>
      <c r="M251" s="374">
        <f t="shared" si="138"/>
        <v>66.131999999999991</v>
      </c>
      <c r="N251" s="374">
        <f t="shared" si="139"/>
        <v>61</v>
      </c>
      <c r="O251" s="374">
        <f t="shared" si="140"/>
        <v>60.11999999999999</v>
      </c>
      <c r="P251" s="374">
        <f t="shared" si="141"/>
        <v>57</v>
      </c>
      <c r="Q251" s="287">
        <f t="shared" si="133"/>
        <v>56.229599999999998</v>
      </c>
    </row>
    <row r="252" spans="1:17" ht="20.25" customHeight="1">
      <c r="A252" s="274" t="s">
        <v>478</v>
      </c>
      <c r="B252" s="287">
        <v>63.427015098719998</v>
      </c>
      <c r="C252" s="374">
        <v>174</v>
      </c>
      <c r="D252" s="374">
        <f t="shared" si="134"/>
        <v>104.65457491288799</v>
      </c>
      <c r="E252" s="374">
        <f t="shared" si="135"/>
        <v>96</v>
      </c>
      <c r="F252" s="374">
        <f t="shared" si="136"/>
        <v>95.140522648079994</v>
      </c>
      <c r="G252" s="424">
        <f t="shared" si="137"/>
        <v>89</v>
      </c>
      <c r="H252" s="291">
        <f t="shared" si="130"/>
        <v>111.69844727932795</v>
      </c>
      <c r="I252" s="299"/>
      <c r="J252" s="275" t="s">
        <v>805</v>
      </c>
      <c r="K252" s="353">
        <v>33.47</v>
      </c>
      <c r="L252" s="374">
        <f t="shared" si="132"/>
        <v>67</v>
      </c>
      <c r="M252" s="374">
        <f t="shared" si="138"/>
        <v>66.270599999999988</v>
      </c>
      <c r="N252" s="374">
        <f t="shared" si="139"/>
        <v>61</v>
      </c>
      <c r="O252" s="374">
        <f t="shared" si="140"/>
        <v>60.245999999999995</v>
      </c>
      <c r="P252" s="374">
        <f t="shared" si="141"/>
        <v>57</v>
      </c>
      <c r="Q252" s="287">
        <f t="shared" si="133"/>
        <v>56.229599999999998</v>
      </c>
    </row>
    <row r="253" spans="1:17" ht="20.25" customHeight="1">
      <c r="A253" s="274" t="s">
        <v>479</v>
      </c>
      <c r="B253" s="287">
        <v>63.427015098719998</v>
      </c>
      <c r="C253" s="374">
        <v>174</v>
      </c>
      <c r="D253" s="374">
        <f t="shared" si="134"/>
        <v>104.65457491288799</v>
      </c>
      <c r="E253" s="374">
        <f t="shared" si="135"/>
        <v>96</v>
      </c>
      <c r="F253" s="374">
        <f t="shared" si="136"/>
        <v>95.140522648079994</v>
      </c>
      <c r="G253" s="424">
        <f t="shared" si="137"/>
        <v>89</v>
      </c>
      <c r="H253" s="291">
        <f t="shared" si="130"/>
        <v>116.81892436031998</v>
      </c>
      <c r="I253" s="299"/>
      <c r="J253" s="275" t="s">
        <v>806</v>
      </c>
      <c r="K253" s="353">
        <v>33.47</v>
      </c>
      <c r="L253" s="374">
        <f t="shared" si="132"/>
        <v>67</v>
      </c>
      <c r="M253" s="374">
        <f t="shared" si="138"/>
        <v>66.270599999999988</v>
      </c>
      <c r="N253" s="374">
        <f t="shared" si="139"/>
        <v>61</v>
      </c>
      <c r="O253" s="374">
        <f t="shared" si="140"/>
        <v>60.245999999999995</v>
      </c>
      <c r="P253" s="374">
        <f t="shared" si="141"/>
        <v>57</v>
      </c>
      <c r="Q253" s="287">
        <f t="shared" si="133"/>
        <v>57.002399999999994</v>
      </c>
    </row>
    <row r="254" spans="1:17" ht="20.25" customHeight="1">
      <c r="A254" s="274" t="s">
        <v>480</v>
      </c>
      <c r="B254" s="287">
        <v>77.487190859519984</v>
      </c>
      <c r="C254" s="374">
        <v>187</v>
      </c>
      <c r="D254" s="374">
        <f t="shared" si="134"/>
        <v>127.85386491820796</v>
      </c>
      <c r="E254" s="374">
        <f t="shared" si="135"/>
        <v>117</v>
      </c>
      <c r="F254" s="374">
        <f t="shared" si="136"/>
        <v>116.23078628927998</v>
      </c>
      <c r="G254" s="424">
        <f t="shared" si="137"/>
        <v>109</v>
      </c>
      <c r="H254" s="291">
        <f t="shared" si="130"/>
        <v>118.36278679679998</v>
      </c>
      <c r="I254" s="299"/>
      <c r="J254" s="275" t="s">
        <v>807</v>
      </c>
      <c r="K254" s="353">
        <v>33.93</v>
      </c>
      <c r="L254" s="374">
        <f t="shared" si="132"/>
        <v>68</v>
      </c>
      <c r="M254" s="374">
        <f t="shared" si="138"/>
        <v>67.181399999999996</v>
      </c>
      <c r="N254" s="374">
        <f t="shared" si="139"/>
        <v>62</v>
      </c>
      <c r="O254" s="374">
        <f t="shared" si="140"/>
        <v>61.073999999999991</v>
      </c>
      <c r="P254" s="374">
        <f t="shared" si="141"/>
        <v>58</v>
      </c>
      <c r="Q254" s="287">
        <f t="shared" si="133"/>
        <v>57.002399999999994</v>
      </c>
    </row>
    <row r="255" spans="1:17" ht="20.25" customHeight="1">
      <c r="A255" s="274" t="s">
        <v>481</v>
      </c>
      <c r="B255" s="287">
        <v>79.031053295999982</v>
      </c>
      <c r="C255" s="374">
        <v>190</v>
      </c>
      <c r="D255" s="374">
        <f t="shared" si="134"/>
        <v>130.40123793839996</v>
      </c>
      <c r="E255" s="374">
        <f t="shared" si="135"/>
        <v>119</v>
      </c>
      <c r="F255" s="374">
        <f t="shared" si="136"/>
        <v>118.54657994399997</v>
      </c>
      <c r="G255" s="424">
        <f t="shared" si="137"/>
        <v>111</v>
      </c>
      <c r="H255" s="291">
        <f t="shared" si="130"/>
        <v>120.49846316726399</v>
      </c>
      <c r="I255" s="299"/>
      <c r="J255" s="275" t="s">
        <v>808</v>
      </c>
      <c r="K255" s="353">
        <v>33.93</v>
      </c>
      <c r="L255" s="374">
        <f t="shared" si="132"/>
        <v>68</v>
      </c>
      <c r="M255" s="374">
        <f t="shared" si="138"/>
        <v>67.181399999999996</v>
      </c>
      <c r="N255" s="374">
        <f t="shared" si="139"/>
        <v>62</v>
      </c>
      <c r="O255" s="374">
        <f t="shared" si="140"/>
        <v>61.073999999999991</v>
      </c>
      <c r="P255" s="374">
        <f t="shared" si="141"/>
        <v>58</v>
      </c>
      <c r="Q255" s="287">
        <f t="shared" si="133"/>
        <v>57.842399999999998</v>
      </c>
    </row>
    <row r="256" spans="1:17" ht="20.25" customHeight="1">
      <c r="A256" s="274" t="s">
        <v>482</v>
      </c>
      <c r="B256" s="287">
        <v>79.784605199519973</v>
      </c>
      <c r="C256" s="374">
        <v>199</v>
      </c>
      <c r="D256" s="374">
        <f t="shared" si="134"/>
        <v>131.64459857920795</v>
      </c>
      <c r="E256" s="374">
        <f t="shared" si="135"/>
        <v>120</v>
      </c>
      <c r="F256" s="374">
        <f t="shared" si="136"/>
        <v>119.67690779927996</v>
      </c>
      <c r="G256" s="424">
        <f t="shared" si="137"/>
        <v>112</v>
      </c>
      <c r="H256" s="291">
        <f t="shared" si="130"/>
        <v>166.67281553831995</v>
      </c>
      <c r="I256" s="299"/>
      <c r="J256" s="275" t="s">
        <v>809</v>
      </c>
      <c r="K256" s="353">
        <v>34.43</v>
      </c>
      <c r="L256" s="374">
        <f t="shared" si="132"/>
        <v>69</v>
      </c>
      <c r="M256" s="374">
        <f t="shared" si="138"/>
        <v>68.171399999999991</v>
      </c>
      <c r="N256" s="374">
        <f t="shared" si="139"/>
        <v>62</v>
      </c>
      <c r="O256" s="374">
        <f t="shared" si="140"/>
        <v>61.97399999999999</v>
      </c>
      <c r="P256" s="374">
        <f t="shared" si="141"/>
        <v>58</v>
      </c>
      <c r="Q256" s="287">
        <f t="shared" si="133"/>
        <v>59.152799999999992</v>
      </c>
    </row>
    <row r="257" spans="1:17" ht="20.25" customHeight="1">
      <c r="A257" s="274" t="s">
        <v>483</v>
      </c>
      <c r="B257" s="287">
        <v>83.442088828799996</v>
      </c>
      <c r="C257" s="374">
        <v>208</v>
      </c>
      <c r="D257" s="374">
        <f t="shared" si="134"/>
        <v>137.67944656751999</v>
      </c>
      <c r="E257" s="374">
        <f t="shared" si="135"/>
        <v>126</v>
      </c>
      <c r="F257" s="374">
        <f t="shared" si="136"/>
        <v>125.16313324319999</v>
      </c>
      <c r="G257" s="424">
        <f t="shared" si="137"/>
        <v>117</v>
      </c>
      <c r="H257" s="291">
        <f t="shared" si="130"/>
        <v>166.67281553831995</v>
      </c>
      <c r="I257" s="299"/>
      <c r="J257" s="275" t="s">
        <v>810</v>
      </c>
      <c r="K257" s="353">
        <v>35.21</v>
      </c>
      <c r="L257" s="374">
        <f t="shared" si="132"/>
        <v>70</v>
      </c>
      <c r="M257" s="374">
        <f t="shared" si="138"/>
        <v>69.715800000000002</v>
      </c>
      <c r="N257" s="374">
        <f t="shared" si="139"/>
        <v>64</v>
      </c>
      <c r="O257" s="374">
        <f t="shared" si="140"/>
        <v>63.377999999999993</v>
      </c>
      <c r="P257" s="374">
        <f t="shared" si="141"/>
        <v>60</v>
      </c>
      <c r="Q257" s="287">
        <f t="shared" si="133"/>
        <v>73.634399999999985</v>
      </c>
    </row>
    <row r="258" spans="1:17" ht="20.25" customHeight="1">
      <c r="A258" s="274" t="s">
        <v>484</v>
      </c>
      <c r="B258" s="287">
        <v>84.544847711999992</v>
      </c>
      <c r="C258" s="374">
        <v>225</v>
      </c>
      <c r="D258" s="374">
        <f t="shared" si="134"/>
        <v>139.49899872479997</v>
      </c>
      <c r="E258" s="374">
        <f t="shared" si="135"/>
        <v>127</v>
      </c>
      <c r="F258" s="374">
        <f t="shared" si="136"/>
        <v>126.817271568</v>
      </c>
      <c r="G258" s="424">
        <f t="shared" si="137"/>
        <v>119</v>
      </c>
      <c r="H258" s="291">
        <f t="shared" si="130"/>
        <v>168.97574367273597</v>
      </c>
      <c r="I258" s="299"/>
      <c r="J258" s="275" t="s">
        <v>811</v>
      </c>
      <c r="K258" s="353">
        <v>43.83</v>
      </c>
      <c r="L258" s="374">
        <f t="shared" si="132"/>
        <v>87</v>
      </c>
      <c r="M258" s="374">
        <f t="shared" si="138"/>
        <v>86.783399999999986</v>
      </c>
      <c r="N258" s="374">
        <f t="shared" si="139"/>
        <v>79</v>
      </c>
      <c r="O258" s="374">
        <f t="shared" si="140"/>
        <v>78.894000000000005</v>
      </c>
      <c r="P258" s="374">
        <f t="shared" si="141"/>
        <v>74</v>
      </c>
      <c r="Q258" s="287">
        <f t="shared" si="133"/>
        <v>74.524799999999985</v>
      </c>
    </row>
    <row r="259" spans="1:17" ht="20.25" customHeight="1">
      <c r="A259" s="274" t="s">
        <v>485</v>
      </c>
      <c r="B259" s="287">
        <v>86.070330833759996</v>
      </c>
      <c r="C259" s="374">
        <v>225</v>
      </c>
      <c r="D259" s="374">
        <f t="shared" si="134"/>
        <v>142.01604587570398</v>
      </c>
      <c r="E259" s="374">
        <f t="shared" si="135"/>
        <v>130</v>
      </c>
      <c r="F259" s="374">
        <f t="shared" si="136"/>
        <v>129.10549625063999</v>
      </c>
      <c r="G259" s="424">
        <f t="shared" si="137"/>
        <v>121</v>
      </c>
      <c r="H259" s="291">
        <f t="shared" si="130"/>
        <v>172.59095487815998</v>
      </c>
      <c r="I259" s="299"/>
      <c r="J259" s="275" t="s">
        <v>812</v>
      </c>
      <c r="K259" s="353">
        <v>44.36</v>
      </c>
      <c r="L259" s="374">
        <f t="shared" si="132"/>
        <v>88</v>
      </c>
      <c r="M259" s="374">
        <f t="shared" si="138"/>
        <v>87.832799999999978</v>
      </c>
      <c r="N259" s="374">
        <f t="shared" si="139"/>
        <v>80</v>
      </c>
      <c r="O259" s="374">
        <f t="shared" si="140"/>
        <v>79.847999999999985</v>
      </c>
      <c r="P259" s="374">
        <f t="shared" si="141"/>
        <v>75</v>
      </c>
      <c r="Q259" s="287">
        <f t="shared" si="133"/>
        <v>76.255200000000002</v>
      </c>
    </row>
    <row r="260" spans="1:17" ht="20.25" customHeight="1">
      <c r="A260" s="274" t="s">
        <v>486</v>
      </c>
      <c r="B260" s="287">
        <v>119.05201109879998</v>
      </c>
      <c r="C260" s="374">
        <v>290</v>
      </c>
      <c r="D260" s="374">
        <f t="shared" si="134"/>
        <v>196.43581831301995</v>
      </c>
      <c r="E260" s="374">
        <f t="shared" si="135"/>
        <v>179</v>
      </c>
      <c r="F260" s="374">
        <f t="shared" si="136"/>
        <v>178.57801664819996</v>
      </c>
      <c r="G260" s="424">
        <f t="shared" si="137"/>
        <v>167</v>
      </c>
      <c r="H260" s="291">
        <f t="shared" si="130"/>
        <v>175.318445182608</v>
      </c>
      <c r="I260" s="299"/>
      <c r="J260" s="275" t="s">
        <v>813</v>
      </c>
      <c r="K260" s="353">
        <v>45.39</v>
      </c>
      <c r="L260" s="374">
        <f t="shared" si="132"/>
        <v>90</v>
      </c>
      <c r="M260" s="374">
        <f t="shared" si="138"/>
        <v>89.872200000000007</v>
      </c>
      <c r="N260" s="374">
        <f t="shared" si="139"/>
        <v>82</v>
      </c>
      <c r="O260" s="374">
        <f t="shared" si="140"/>
        <v>81.702000000000012</v>
      </c>
      <c r="P260" s="374">
        <f t="shared" si="141"/>
        <v>77</v>
      </c>
      <c r="Q260" s="287">
        <f t="shared" si="133"/>
        <v>77.162399999999991</v>
      </c>
    </row>
    <row r="261" spans="1:17" ht="20.25" customHeight="1">
      <c r="A261" s="274" t="s">
        <v>487</v>
      </c>
      <c r="B261" s="287">
        <v>119.05201109879998</v>
      </c>
      <c r="C261" s="374">
        <v>290</v>
      </c>
      <c r="D261" s="374">
        <f t="shared" si="134"/>
        <v>196.43581831301995</v>
      </c>
      <c r="E261" s="374">
        <f t="shared" si="135"/>
        <v>179</v>
      </c>
      <c r="F261" s="374">
        <f t="shared" si="136"/>
        <v>178.57801664819996</v>
      </c>
      <c r="G261" s="424">
        <f t="shared" si="137"/>
        <v>167</v>
      </c>
      <c r="H261" s="291">
        <f t="shared" si="130"/>
        <v>178.08453204796797</v>
      </c>
      <c r="I261" s="299"/>
      <c r="J261" s="275" t="s">
        <v>814</v>
      </c>
      <c r="K261" s="353">
        <v>45.93</v>
      </c>
      <c r="L261" s="374">
        <f t="shared" si="132"/>
        <v>91</v>
      </c>
      <c r="M261" s="374">
        <f t="shared" si="138"/>
        <v>90.941399999999987</v>
      </c>
      <c r="N261" s="374">
        <f t="shared" si="139"/>
        <v>83</v>
      </c>
      <c r="O261" s="374">
        <f t="shared" si="140"/>
        <v>82.673999999999992</v>
      </c>
      <c r="P261" s="374">
        <f t="shared" si="141"/>
        <v>78</v>
      </c>
      <c r="Q261" s="287">
        <f t="shared" si="133"/>
        <v>78.859199999999987</v>
      </c>
    </row>
    <row r="262" spans="1:17" ht="20.25" customHeight="1">
      <c r="A262" s="274" t="s">
        <v>488</v>
      </c>
      <c r="B262" s="287">
        <v>120.69695976623998</v>
      </c>
      <c r="C262" s="374">
        <v>300</v>
      </c>
      <c r="D262" s="374">
        <f t="shared" si="134"/>
        <v>199.14998361429596</v>
      </c>
      <c r="E262" s="374">
        <f t="shared" si="135"/>
        <v>182</v>
      </c>
      <c r="F262" s="374">
        <f t="shared" si="136"/>
        <v>181.04543964935999</v>
      </c>
      <c r="G262" s="424">
        <f t="shared" si="137"/>
        <v>169</v>
      </c>
      <c r="H262" s="291">
        <f t="shared" si="130"/>
        <v>184.24711627358397</v>
      </c>
      <c r="I262" s="299"/>
      <c r="J262" s="275" t="s">
        <v>815</v>
      </c>
      <c r="K262" s="353">
        <v>46.94</v>
      </c>
      <c r="L262" s="374">
        <v>100</v>
      </c>
      <c r="M262" s="374">
        <f t="shared" si="138"/>
        <v>92.941199999999995</v>
      </c>
      <c r="N262" s="374">
        <f t="shared" si="139"/>
        <v>85</v>
      </c>
      <c r="O262" s="374">
        <f t="shared" si="140"/>
        <v>84.49199999999999</v>
      </c>
      <c r="P262" s="374">
        <f t="shared" si="141"/>
        <v>79</v>
      </c>
      <c r="Q262" s="287">
        <f>K263*1.4*1.1</f>
        <v>79.017400000000009</v>
      </c>
    </row>
    <row r="263" spans="1:17" ht="20.25" customHeight="1">
      <c r="A263" s="274" t="s">
        <v>489</v>
      </c>
      <c r="B263" s="287">
        <v>123.27925348439999</v>
      </c>
      <c r="C263" s="374">
        <v>300</v>
      </c>
      <c r="D263" s="374">
        <f t="shared" si="134"/>
        <v>203.41076824925997</v>
      </c>
      <c r="E263" s="374">
        <f t="shared" si="135"/>
        <v>185</v>
      </c>
      <c r="F263" s="374">
        <f t="shared" si="136"/>
        <v>184.91888022659998</v>
      </c>
      <c r="G263" s="424">
        <f t="shared" si="137"/>
        <v>173</v>
      </c>
      <c r="H263" s="291">
        <f t="shared" si="130"/>
        <v>187.42489978867198</v>
      </c>
      <c r="I263" s="299"/>
      <c r="J263" s="275" t="s">
        <v>816</v>
      </c>
      <c r="K263" s="353">
        <v>51.31</v>
      </c>
      <c r="L263" s="374">
        <v>100</v>
      </c>
      <c r="M263" s="374">
        <f t="shared" ref="M263" si="142">K263*1.65*1.1</f>
        <v>93.127650000000017</v>
      </c>
      <c r="N263" s="374">
        <f t="shared" si="139"/>
        <v>85</v>
      </c>
      <c r="O263" s="374">
        <f>K263*1.5*1.1</f>
        <v>84.661500000000004</v>
      </c>
      <c r="P263" s="374">
        <f t="shared" si="141"/>
        <v>80</v>
      </c>
      <c r="Q263" s="287">
        <f t="shared" si="116"/>
        <v>82.6</v>
      </c>
    </row>
    <row r="264" spans="1:17" ht="20.25" customHeight="1">
      <c r="A264" s="274" t="s">
        <v>490</v>
      </c>
      <c r="B264" s="287">
        <v>125.22746084472</v>
      </c>
      <c r="C264" s="374">
        <v>348</v>
      </c>
      <c r="D264" s="374">
        <f t="shared" si="134"/>
        <v>206.625310393788</v>
      </c>
      <c r="E264" s="374">
        <f t="shared" si="135"/>
        <v>188</v>
      </c>
      <c r="F264" s="374">
        <f t="shared" si="136"/>
        <v>187.84119126708001</v>
      </c>
      <c r="G264" s="424">
        <f t="shared" si="137"/>
        <v>176</v>
      </c>
      <c r="H264" s="291">
        <f t="shared" si="130"/>
        <v>191.55473180625594</v>
      </c>
      <c r="I264" s="299"/>
      <c r="J264" s="275" t="s">
        <v>817</v>
      </c>
      <c r="K264" s="353">
        <v>59</v>
      </c>
      <c r="L264" s="374">
        <f t="shared" si="132"/>
        <v>108</v>
      </c>
      <c r="M264" s="374">
        <f>K264*1.65*1.1</f>
        <v>107.08500000000001</v>
      </c>
      <c r="N264" s="374">
        <f t="shared" si="139"/>
        <v>98</v>
      </c>
      <c r="O264" s="374">
        <f t="shared" ref="O264:O275" si="143">K264*1.5*1.1</f>
        <v>97.350000000000009</v>
      </c>
      <c r="P264" s="374">
        <f t="shared" si="141"/>
        <v>83</v>
      </c>
      <c r="Q264" s="287">
        <f t="shared" si="116"/>
        <v>91</v>
      </c>
    </row>
    <row r="265" spans="1:17" ht="20.25" customHeight="1">
      <c r="A265" s="274" t="s">
        <v>491</v>
      </c>
      <c r="B265" s="287">
        <v>127.20323717711999</v>
      </c>
      <c r="C265" s="374">
        <v>348</v>
      </c>
      <c r="D265" s="374">
        <f t="shared" si="134"/>
        <v>209.88534134224795</v>
      </c>
      <c r="E265" s="374">
        <f t="shared" si="135"/>
        <v>191</v>
      </c>
      <c r="F265" s="374">
        <f t="shared" si="136"/>
        <v>190.80485576567997</v>
      </c>
      <c r="G265" s="424">
        <f t="shared" si="137"/>
        <v>179</v>
      </c>
      <c r="H265" s="291">
        <f t="shared" si="130"/>
        <v>196.84246065120001</v>
      </c>
      <c r="I265" s="299"/>
      <c r="J265" s="275" t="s">
        <v>818</v>
      </c>
      <c r="K265" s="353">
        <v>65</v>
      </c>
      <c r="L265" s="374">
        <v>125</v>
      </c>
      <c r="M265" s="374">
        <f t="shared" ref="M265:M275" si="144">K265*1.65*1.1</f>
        <v>117.97500000000001</v>
      </c>
      <c r="N265" s="374">
        <f t="shared" si="139"/>
        <v>108</v>
      </c>
      <c r="O265" s="374">
        <f t="shared" si="143"/>
        <v>107.25000000000001</v>
      </c>
      <c r="P265" s="374">
        <f t="shared" si="141"/>
        <v>91</v>
      </c>
      <c r="Q265" s="287">
        <f t="shared" si="116"/>
        <v>98.98</v>
      </c>
    </row>
    <row r="266" spans="1:17" ht="20.25" customHeight="1">
      <c r="A266" s="274" t="s">
        <v>492</v>
      </c>
      <c r="B266" s="287">
        <v>131.60508305255999</v>
      </c>
      <c r="C266" s="374">
        <v>348</v>
      </c>
      <c r="D266" s="374">
        <f t="shared" si="134"/>
        <v>217.14838703672396</v>
      </c>
      <c r="E266" s="374">
        <f t="shared" si="135"/>
        <v>198</v>
      </c>
      <c r="F266" s="374">
        <f t="shared" si="136"/>
        <v>197.40762457884</v>
      </c>
      <c r="G266" s="424">
        <f t="shared" si="137"/>
        <v>185</v>
      </c>
      <c r="H266" s="291">
        <f t="shared" si="130"/>
        <v>315.70700273985585</v>
      </c>
      <c r="I266" s="299"/>
      <c r="J266" s="275" t="s">
        <v>819</v>
      </c>
      <c r="K266" s="353">
        <v>70.7</v>
      </c>
      <c r="L266" s="374">
        <f t="shared" si="132"/>
        <v>129</v>
      </c>
      <c r="M266" s="374">
        <f t="shared" si="144"/>
        <v>128.32050000000001</v>
      </c>
      <c r="N266" s="374">
        <f t="shared" si="139"/>
        <v>117</v>
      </c>
      <c r="O266" s="374">
        <f t="shared" si="143"/>
        <v>116.65500000000002</v>
      </c>
      <c r="P266" s="374">
        <f t="shared" si="141"/>
        <v>99</v>
      </c>
      <c r="Q266" s="287">
        <f t="shared" ref="Q266:Q273" si="145">K267*1.4*1.1</f>
        <v>110.4796</v>
      </c>
    </row>
    <row r="267" spans="1:17" ht="20.25" customHeight="1">
      <c r="A267" s="275" t="s">
        <v>493</v>
      </c>
      <c r="B267" s="287">
        <v>133.87492842047999</v>
      </c>
      <c r="C267" s="374">
        <v>355</v>
      </c>
      <c r="D267" s="374">
        <f t="shared" si="134"/>
        <v>220.89363189379196</v>
      </c>
      <c r="E267" s="374">
        <f t="shared" si="135"/>
        <v>201</v>
      </c>
      <c r="F267" s="374">
        <f t="shared" si="136"/>
        <v>200.81239263071998</v>
      </c>
      <c r="G267" s="424">
        <f t="shared" si="137"/>
        <v>188</v>
      </c>
      <c r="H267" s="291">
        <f t="shared" si="130"/>
        <v>321.38069719392001</v>
      </c>
      <c r="I267" s="299"/>
      <c r="J267" s="275" t="s">
        <v>820</v>
      </c>
      <c r="K267" s="353">
        <v>71.739999999999995</v>
      </c>
      <c r="L267" s="374">
        <f t="shared" si="132"/>
        <v>131</v>
      </c>
      <c r="M267" s="374">
        <f t="shared" si="144"/>
        <v>130.2081</v>
      </c>
      <c r="N267" s="374">
        <f t="shared" si="139"/>
        <v>119</v>
      </c>
      <c r="O267" s="374">
        <f t="shared" si="143"/>
        <v>118.371</v>
      </c>
      <c r="P267" s="374">
        <f t="shared" si="141"/>
        <v>111</v>
      </c>
      <c r="Q267" s="287">
        <f t="shared" si="145"/>
        <v>114.0986</v>
      </c>
    </row>
    <row r="268" spans="1:17" ht="20.25" customHeight="1">
      <c r="A268" s="275" t="s">
        <v>494</v>
      </c>
      <c r="B268" s="287">
        <v>136.82480843303998</v>
      </c>
      <c r="C268" s="374">
        <v>355</v>
      </c>
      <c r="D268" s="374">
        <f t="shared" si="134"/>
        <v>225.76093391451596</v>
      </c>
      <c r="E268" s="374">
        <f t="shared" si="135"/>
        <v>206</v>
      </c>
      <c r="F268" s="374">
        <f t="shared" si="136"/>
        <v>205.23721264955998</v>
      </c>
      <c r="G268" s="424">
        <f t="shared" si="137"/>
        <v>192</v>
      </c>
      <c r="H268" s="291">
        <f t="shared" si="130"/>
        <v>328.61111960476791</v>
      </c>
      <c r="I268" s="299"/>
      <c r="J268" s="275" t="s">
        <v>821</v>
      </c>
      <c r="K268" s="353">
        <v>74.09</v>
      </c>
      <c r="L268" s="374">
        <f t="shared" si="132"/>
        <v>135</v>
      </c>
      <c r="M268" s="374">
        <f t="shared" si="144"/>
        <v>134.47335000000001</v>
      </c>
      <c r="N268" s="374">
        <f t="shared" si="139"/>
        <v>123</v>
      </c>
      <c r="O268" s="374">
        <f t="shared" si="143"/>
        <v>122.24850000000002</v>
      </c>
      <c r="P268" s="374">
        <f t="shared" si="141"/>
        <v>115</v>
      </c>
      <c r="Q268" s="287">
        <f t="shared" si="145"/>
        <v>116.53180000000002</v>
      </c>
    </row>
    <row r="269" spans="1:17" ht="20.25" customHeight="1">
      <c r="A269" s="275" t="s">
        <v>495</v>
      </c>
      <c r="B269" s="287">
        <v>140.60175760800001</v>
      </c>
      <c r="C269" s="374">
        <v>393</v>
      </c>
      <c r="D269" s="374">
        <f t="shared" si="134"/>
        <v>231.9929000532</v>
      </c>
      <c r="E269" s="374">
        <f t="shared" si="135"/>
        <v>211</v>
      </c>
      <c r="F269" s="374">
        <f t="shared" si="136"/>
        <v>210.90263641200002</v>
      </c>
      <c r="G269" s="424">
        <f t="shared" si="137"/>
        <v>197</v>
      </c>
      <c r="H269" s="291">
        <f t="shared" si="130"/>
        <v>337.96435286577594</v>
      </c>
      <c r="I269" s="299"/>
      <c r="J269" s="275" t="s">
        <v>822</v>
      </c>
      <c r="K269" s="353">
        <v>75.67</v>
      </c>
      <c r="L269" s="374">
        <f t="shared" si="132"/>
        <v>138</v>
      </c>
      <c r="M269" s="374">
        <f>K269*1.65*1.1</f>
        <v>137.34105</v>
      </c>
      <c r="N269" s="374">
        <f t="shared" si="139"/>
        <v>125</v>
      </c>
      <c r="O269" s="374">
        <f t="shared" si="143"/>
        <v>124.85550000000001</v>
      </c>
      <c r="P269" s="374">
        <f t="shared" si="141"/>
        <v>117</v>
      </c>
      <c r="Q269" s="287">
        <f t="shared" si="145"/>
        <v>118.58000000000001</v>
      </c>
    </row>
    <row r="270" spans="1:17" ht="20.25" customHeight="1">
      <c r="A270" s="275" t="s">
        <v>1266</v>
      </c>
      <c r="B270" s="287">
        <v>225.50500195703992</v>
      </c>
      <c r="C270" s="374">
        <v>542</v>
      </c>
      <c r="D270" s="374">
        <f t="shared" si="134"/>
        <v>372.08325322911583</v>
      </c>
      <c r="E270" s="374">
        <f t="shared" si="135"/>
        <v>339</v>
      </c>
      <c r="F270" s="374">
        <f t="shared" si="136"/>
        <v>338.2575029355599</v>
      </c>
      <c r="G270" s="424">
        <f t="shared" si="137"/>
        <v>316</v>
      </c>
      <c r="H270" s="291">
        <f t="shared" si="130"/>
        <v>345.29769943905592</v>
      </c>
      <c r="I270" s="299"/>
      <c r="J270" s="275" t="s">
        <v>823</v>
      </c>
      <c r="K270" s="353">
        <v>77</v>
      </c>
      <c r="L270" s="374">
        <f t="shared" si="132"/>
        <v>140</v>
      </c>
      <c r="M270" s="374">
        <f t="shared" si="144"/>
        <v>139.755</v>
      </c>
      <c r="N270" s="374">
        <f t="shared" si="139"/>
        <v>128</v>
      </c>
      <c r="O270" s="374">
        <f t="shared" si="143"/>
        <v>127.05000000000001</v>
      </c>
      <c r="P270" s="374">
        <f t="shared" si="141"/>
        <v>119</v>
      </c>
      <c r="Q270" s="287">
        <f t="shared" si="145"/>
        <v>120.11999999999999</v>
      </c>
    </row>
    <row r="271" spans="1:17" ht="20.25" customHeight="1">
      <c r="A271" s="275" t="s">
        <v>497</v>
      </c>
      <c r="B271" s="287">
        <v>229.55764085280001</v>
      </c>
      <c r="C271" s="374">
        <v>550</v>
      </c>
      <c r="D271" s="374">
        <f t="shared" si="134"/>
        <v>378.77010740712001</v>
      </c>
      <c r="E271" s="374">
        <f t="shared" si="135"/>
        <v>345</v>
      </c>
      <c r="F271" s="374">
        <f t="shared" si="136"/>
        <v>344.33646127920002</v>
      </c>
      <c r="G271" s="424">
        <f t="shared" si="137"/>
        <v>322</v>
      </c>
      <c r="H271" s="291">
        <f t="shared" si="130"/>
        <v>352.78543225598401</v>
      </c>
      <c r="I271" s="299"/>
      <c r="J271" s="275" t="s">
        <v>824</v>
      </c>
      <c r="K271" s="353">
        <v>78</v>
      </c>
      <c r="L271" s="374">
        <f t="shared" si="132"/>
        <v>142</v>
      </c>
      <c r="M271" s="374">
        <f t="shared" si="144"/>
        <v>141.57</v>
      </c>
      <c r="N271" s="374">
        <f t="shared" si="139"/>
        <v>129</v>
      </c>
      <c r="O271" s="374">
        <f t="shared" si="143"/>
        <v>128.70000000000002</v>
      </c>
      <c r="P271" s="374">
        <f t="shared" si="141"/>
        <v>121</v>
      </c>
      <c r="Q271" s="287">
        <f t="shared" si="145"/>
        <v>123.20000000000002</v>
      </c>
    </row>
    <row r="272" spans="1:17" ht="20.25" customHeight="1">
      <c r="A272" s="275" t="s">
        <v>498</v>
      </c>
      <c r="B272" s="287">
        <v>234.72222828911995</v>
      </c>
      <c r="C272" s="374">
        <v>592</v>
      </c>
      <c r="D272" s="374">
        <f t="shared" si="134"/>
        <v>387.29167667704792</v>
      </c>
      <c r="E272" s="374">
        <f t="shared" si="135"/>
        <v>353</v>
      </c>
      <c r="F272" s="374">
        <f t="shared" si="136"/>
        <v>352.08334243367995</v>
      </c>
      <c r="G272" s="424">
        <f t="shared" si="137"/>
        <v>329</v>
      </c>
      <c r="H272" s="291">
        <f t="shared" si="130"/>
        <v>360.08018226835196</v>
      </c>
      <c r="I272" s="299"/>
      <c r="J272" s="275" t="s">
        <v>825</v>
      </c>
      <c r="K272" s="353">
        <v>80</v>
      </c>
      <c r="L272" s="374">
        <v>156</v>
      </c>
      <c r="M272" s="374">
        <f t="shared" si="144"/>
        <v>145.20000000000002</v>
      </c>
      <c r="N272" s="374">
        <f t="shared" si="139"/>
        <v>132</v>
      </c>
      <c r="O272" s="374">
        <f t="shared" si="143"/>
        <v>132</v>
      </c>
      <c r="P272" s="374">
        <f t="shared" si="141"/>
        <v>124</v>
      </c>
      <c r="Q272" s="287">
        <f t="shared" si="145"/>
        <v>154</v>
      </c>
    </row>
    <row r="273" spans="1:17" ht="20.25" customHeight="1">
      <c r="A273" s="275" t="s">
        <v>499</v>
      </c>
      <c r="B273" s="287">
        <v>241.40310918983997</v>
      </c>
      <c r="C273" s="374">
        <v>592</v>
      </c>
      <c r="D273" s="374">
        <f t="shared" si="134"/>
        <v>398.31513016323595</v>
      </c>
      <c r="E273" s="374">
        <f t="shared" si="135"/>
        <v>363</v>
      </c>
      <c r="F273" s="374">
        <f t="shared" si="136"/>
        <v>362.10466378475996</v>
      </c>
      <c r="G273" s="424">
        <f t="shared" si="137"/>
        <v>338</v>
      </c>
      <c r="H273" s="291">
        <f t="shared" si="130"/>
        <v>372.22523343532799</v>
      </c>
      <c r="I273" s="299"/>
      <c r="J273" s="275" t="s">
        <v>826</v>
      </c>
      <c r="K273" s="353">
        <v>100</v>
      </c>
      <c r="L273" s="374">
        <v>195</v>
      </c>
      <c r="M273" s="374">
        <f t="shared" si="144"/>
        <v>181.50000000000003</v>
      </c>
      <c r="N273" s="374">
        <f t="shared" si="139"/>
        <v>165</v>
      </c>
      <c r="O273" s="374">
        <f t="shared" si="143"/>
        <v>165</v>
      </c>
      <c r="P273" s="374">
        <f t="shared" si="141"/>
        <v>154</v>
      </c>
      <c r="Q273" s="287">
        <f t="shared" si="145"/>
        <v>177.10000000000002</v>
      </c>
    </row>
    <row r="274" spans="1:17" ht="20.25" customHeight="1">
      <c r="A274" s="275" t="s">
        <v>500</v>
      </c>
      <c r="B274" s="287">
        <v>246.64121388503997</v>
      </c>
      <c r="C274" s="374">
        <v>602</v>
      </c>
      <c r="D274" s="374">
        <f t="shared" si="134"/>
        <v>406.95800291031594</v>
      </c>
      <c r="E274" s="374">
        <f t="shared" si="135"/>
        <v>370</v>
      </c>
      <c r="F274" s="374">
        <f t="shared" si="136"/>
        <v>369.96182082755996</v>
      </c>
      <c r="G274" s="424">
        <f t="shared" si="137"/>
        <v>346</v>
      </c>
      <c r="H274" s="291">
        <f t="shared" si="130"/>
        <v>379.532848968</v>
      </c>
      <c r="I274" s="299"/>
      <c r="J274" s="275" t="s">
        <v>827</v>
      </c>
      <c r="K274" s="353">
        <v>115</v>
      </c>
      <c r="L274" s="374">
        <f t="shared" si="132"/>
        <v>209</v>
      </c>
      <c r="M274" s="374">
        <f t="shared" si="144"/>
        <v>208.72500000000002</v>
      </c>
      <c r="N274" s="374">
        <f t="shared" si="139"/>
        <v>190</v>
      </c>
      <c r="O274" s="374">
        <f t="shared" si="143"/>
        <v>189.75000000000003</v>
      </c>
      <c r="P274" s="374">
        <f t="shared" si="141"/>
        <v>178</v>
      </c>
      <c r="Q274" s="287">
        <f>K275*1.4*1.1</f>
        <v>186.34</v>
      </c>
    </row>
    <row r="275" spans="1:17" ht="20.25" customHeight="1">
      <c r="A275" s="275" t="s">
        <v>501</v>
      </c>
      <c r="B275" s="287">
        <v>251.98959446856</v>
      </c>
      <c r="C275" s="374">
        <v>698</v>
      </c>
      <c r="D275" s="374">
        <f t="shared" si="134"/>
        <v>415.782830873124</v>
      </c>
      <c r="E275" s="374">
        <f t="shared" si="135"/>
        <v>378</v>
      </c>
      <c r="F275" s="374">
        <f t="shared" si="136"/>
        <v>377.98439170284001</v>
      </c>
      <c r="G275" s="424">
        <f t="shared" si="137"/>
        <v>353</v>
      </c>
      <c r="H275" s="291">
        <f>B279*1.4</f>
        <v>386.99485074431999</v>
      </c>
      <c r="I275" s="299"/>
      <c r="J275" s="275" t="s">
        <v>828</v>
      </c>
      <c r="K275" s="353">
        <v>121</v>
      </c>
      <c r="L275" s="374">
        <f t="shared" si="132"/>
        <v>220</v>
      </c>
      <c r="M275" s="374">
        <f t="shared" si="144"/>
        <v>219.61499999999998</v>
      </c>
      <c r="N275" s="374">
        <f t="shared" si="139"/>
        <v>200</v>
      </c>
      <c r="O275" s="374">
        <f t="shared" si="143"/>
        <v>199.65</v>
      </c>
      <c r="P275" s="374">
        <f t="shared" si="141"/>
        <v>187</v>
      </c>
      <c r="Q275" s="287">
        <f t="shared" ref="Q275:Q281" si="146">K276*1.4</f>
        <v>201.79599999999996</v>
      </c>
    </row>
    <row r="276" spans="1:17" ht="20.25" customHeight="1">
      <c r="A276" s="275" t="s">
        <v>502</v>
      </c>
      <c r="B276" s="287">
        <v>257.20013019167999</v>
      </c>
      <c r="C276" s="374">
        <v>745</v>
      </c>
      <c r="D276" s="374">
        <f t="shared" si="134"/>
        <v>424.38021481627197</v>
      </c>
      <c r="E276" s="374">
        <f t="shared" si="135"/>
        <v>386</v>
      </c>
      <c r="F276" s="374">
        <f t="shared" si="136"/>
        <v>385.80019528751995</v>
      </c>
      <c r="G276" s="424">
        <f t="shared" si="137"/>
        <v>361</v>
      </c>
      <c r="H276" s="11"/>
      <c r="I276" s="299"/>
      <c r="J276" s="275" t="s">
        <v>829</v>
      </c>
      <c r="K276" s="353">
        <v>144.13999999999999</v>
      </c>
      <c r="L276" s="374">
        <f t="shared" si="132"/>
        <v>238</v>
      </c>
      <c r="M276" s="374">
        <f>K276*1.65</f>
        <v>237.83099999999996</v>
      </c>
      <c r="N276" s="374">
        <f t="shared" si="139"/>
        <v>217</v>
      </c>
      <c r="O276" s="374">
        <f>K276*1.5</f>
        <v>216.20999999999998</v>
      </c>
      <c r="P276" s="374">
        <f t="shared" si="141"/>
        <v>202</v>
      </c>
      <c r="Q276" s="287">
        <f t="shared" si="146"/>
        <v>205.45</v>
      </c>
    </row>
    <row r="277" spans="1:17" ht="20.25" customHeight="1">
      <c r="A277" s="275" t="s">
        <v>503</v>
      </c>
      <c r="B277" s="287">
        <v>265.87516673952001</v>
      </c>
      <c r="C277" s="374">
        <v>745</v>
      </c>
      <c r="D277" s="374">
        <f t="shared" si="134"/>
        <v>438.69402512020798</v>
      </c>
      <c r="E277" s="374">
        <f t="shared" si="135"/>
        <v>399</v>
      </c>
      <c r="F277" s="374">
        <f t="shared" si="136"/>
        <v>398.81275010928005</v>
      </c>
      <c r="G277" s="424">
        <f t="shared" si="137"/>
        <v>373</v>
      </c>
      <c r="H277" s="291">
        <f>B281*1.4</f>
        <v>46.591999999999999</v>
      </c>
      <c r="I277" s="299"/>
      <c r="J277" s="275" t="s">
        <v>830</v>
      </c>
      <c r="K277" s="353">
        <v>146.75</v>
      </c>
      <c r="L277" s="374">
        <f t="shared" si="132"/>
        <v>243</v>
      </c>
      <c r="M277" s="374">
        <f t="shared" ref="M277:M282" si="147">K277*1.65</f>
        <v>242.13749999999999</v>
      </c>
      <c r="N277" s="374">
        <f t="shared" si="139"/>
        <v>221</v>
      </c>
      <c r="O277" s="374">
        <f t="shared" ref="O277:O282" si="148">K277*1.5</f>
        <v>220.125</v>
      </c>
      <c r="P277" s="374">
        <f t="shared" si="141"/>
        <v>206</v>
      </c>
      <c r="Q277" s="287">
        <f t="shared" si="146"/>
        <v>209.70599999999999</v>
      </c>
    </row>
    <row r="278" spans="1:17" ht="20.25" customHeight="1">
      <c r="A278" s="275" t="s">
        <v>504</v>
      </c>
      <c r="B278" s="287">
        <v>271.09489212</v>
      </c>
      <c r="C278" s="374">
        <v>752</v>
      </c>
      <c r="D278" s="374">
        <f t="shared" si="134"/>
        <v>447.30657199799998</v>
      </c>
      <c r="E278" s="374">
        <f t="shared" si="135"/>
        <v>407</v>
      </c>
      <c r="F278" s="374">
        <f t="shared" si="136"/>
        <v>406.64233818000002</v>
      </c>
      <c r="G278" s="424">
        <f t="shared" si="137"/>
        <v>380</v>
      </c>
      <c r="H278" s="291">
        <f t="shared" ref="H278:H285" si="149">B282*1.4</f>
        <v>46.591999999999999</v>
      </c>
      <c r="I278" s="299"/>
      <c r="J278" s="275" t="s">
        <v>831</v>
      </c>
      <c r="K278" s="353">
        <v>149.79</v>
      </c>
      <c r="L278" s="374">
        <f t="shared" si="132"/>
        <v>248</v>
      </c>
      <c r="M278" s="374">
        <f t="shared" si="147"/>
        <v>247.15349999999998</v>
      </c>
      <c r="N278" s="374">
        <f t="shared" si="139"/>
        <v>225</v>
      </c>
      <c r="O278" s="374">
        <f t="shared" si="148"/>
        <v>224.685</v>
      </c>
      <c r="P278" s="374">
        <f t="shared" si="141"/>
        <v>210</v>
      </c>
      <c r="Q278" s="287">
        <f t="shared" si="146"/>
        <v>213.654</v>
      </c>
    </row>
    <row r="279" spans="1:17" ht="20.25" customHeight="1" thickBot="1">
      <c r="A279" s="277" t="s">
        <v>505</v>
      </c>
      <c r="B279" s="289">
        <v>276.4248933888</v>
      </c>
      <c r="C279" s="374">
        <v>769</v>
      </c>
      <c r="D279" s="377">
        <f t="shared" si="134"/>
        <v>456.10107409151999</v>
      </c>
      <c r="E279" s="374">
        <f t="shared" si="135"/>
        <v>415</v>
      </c>
      <c r="F279" s="377">
        <f t="shared" si="136"/>
        <v>414.6373400832</v>
      </c>
      <c r="G279" s="424">
        <f t="shared" si="137"/>
        <v>387</v>
      </c>
      <c r="H279" s="291">
        <f t="shared" si="149"/>
        <v>47.137999999999998</v>
      </c>
      <c r="I279" s="282"/>
      <c r="J279" s="275" t="s">
        <v>832</v>
      </c>
      <c r="K279" s="353">
        <v>152.61000000000001</v>
      </c>
      <c r="L279" s="374">
        <f t="shared" si="132"/>
        <v>252</v>
      </c>
      <c r="M279" s="374">
        <f t="shared" si="147"/>
        <v>251.8065</v>
      </c>
      <c r="N279" s="374">
        <f t="shared" si="139"/>
        <v>229</v>
      </c>
      <c r="O279" s="374">
        <f t="shared" si="148"/>
        <v>228.91500000000002</v>
      </c>
      <c r="P279" s="374">
        <f t="shared" si="141"/>
        <v>214</v>
      </c>
      <c r="Q279" s="287">
        <f t="shared" si="146"/>
        <v>220.66800000000001</v>
      </c>
    </row>
    <row r="280" spans="1:17" ht="20.25" customHeight="1">
      <c r="A280" s="360" t="s">
        <v>93</v>
      </c>
      <c r="B280" s="332" t="s">
        <v>634</v>
      </c>
      <c r="C280" s="421" t="s">
        <v>790</v>
      </c>
      <c r="D280" s="422"/>
      <c r="E280" s="421" t="s">
        <v>791</v>
      </c>
      <c r="F280" s="422"/>
      <c r="G280" s="423" t="s">
        <v>635</v>
      </c>
      <c r="H280" s="291">
        <f t="shared" si="149"/>
        <v>47.137999999999998</v>
      </c>
      <c r="I280" s="307"/>
      <c r="J280" s="275" t="s">
        <v>833</v>
      </c>
      <c r="K280" s="353">
        <v>157.62</v>
      </c>
      <c r="L280" s="374">
        <f t="shared" si="132"/>
        <v>261</v>
      </c>
      <c r="M280" s="374">
        <f t="shared" si="147"/>
        <v>260.07299999999998</v>
      </c>
      <c r="N280" s="374">
        <f t="shared" si="139"/>
        <v>237</v>
      </c>
      <c r="O280" s="374">
        <f t="shared" si="148"/>
        <v>236.43</v>
      </c>
      <c r="P280" s="374">
        <f t="shared" si="141"/>
        <v>221</v>
      </c>
      <c r="Q280" s="287">
        <f t="shared" si="146"/>
        <v>227.66799999999998</v>
      </c>
    </row>
    <row r="281" spans="1:17" ht="20.25" customHeight="1" thickBot="1">
      <c r="A281" s="275" t="s">
        <v>506</v>
      </c>
      <c r="B281" s="289">
        <v>33.28</v>
      </c>
      <c r="C281" s="374">
        <f t="shared" ref="C281" si="150">CEILING(D281,1)</f>
        <v>55</v>
      </c>
      <c r="D281" s="377">
        <f t="shared" ref="D281" si="151">B281*1.65</f>
        <v>54.911999999999999</v>
      </c>
      <c r="E281" s="374">
        <f t="shared" ref="E281" si="152">CEILING(F281,1)</f>
        <v>50</v>
      </c>
      <c r="F281" s="377">
        <f t="shared" ref="F281:F289" si="153">B281*1.5</f>
        <v>49.92</v>
      </c>
      <c r="G281" s="424">
        <f>CEILING(H277,1)</f>
        <v>47</v>
      </c>
      <c r="H281" s="291">
        <f t="shared" si="149"/>
        <v>47.515999999999991</v>
      </c>
      <c r="I281" s="307"/>
      <c r="J281" s="275" t="s">
        <v>834</v>
      </c>
      <c r="K281" s="353">
        <v>162.62</v>
      </c>
      <c r="L281" s="374">
        <f t="shared" si="132"/>
        <v>269</v>
      </c>
      <c r="M281" s="374">
        <f t="shared" si="147"/>
        <v>268.32299999999998</v>
      </c>
      <c r="N281" s="374">
        <f t="shared" si="139"/>
        <v>244</v>
      </c>
      <c r="O281" s="374">
        <f t="shared" si="148"/>
        <v>243.93</v>
      </c>
      <c r="P281" s="374">
        <f t="shared" si="141"/>
        <v>228</v>
      </c>
      <c r="Q281" s="287">
        <f t="shared" si="146"/>
        <v>231.61599999999999</v>
      </c>
    </row>
    <row r="282" spans="1:17" ht="20.25" customHeight="1" thickBot="1">
      <c r="A282" s="275" t="s">
        <v>507</v>
      </c>
      <c r="B282" s="314">
        <v>33.28</v>
      </c>
      <c r="C282" s="374">
        <f t="shared" ref="C282:C289" si="154">CEILING(D282,1)</f>
        <v>55</v>
      </c>
      <c r="D282" s="374">
        <f t="shared" ref="D282:D289" si="155">B282*1.65</f>
        <v>54.911999999999999</v>
      </c>
      <c r="E282" s="374">
        <f t="shared" ref="E282:E289" si="156">CEILING(F282,1)</f>
        <v>50</v>
      </c>
      <c r="F282" s="377">
        <f t="shared" si="153"/>
        <v>49.92</v>
      </c>
      <c r="G282" s="424">
        <f t="shared" ref="G282:G289" si="157">CEILING(H278,1)</f>
        <v>47</v>
      </c>
      <c r="H282" s="291">
        <f t="shared" si="149"/>
        <v>47.698</v>
      </c>
      <c r="I282" s="307"/>
      <c r="J282" s="342" t="s">
        <v>835</v>
      </c>
      <c r="K282" s="355">
        <v>165.44</v>
      </c>
      <c r="L282" s="374">
        <f t="shared" si="132"/>
        <v>273</v>
      </c>
      <c r="M282" s="374">
        <f t="shared" si="147"/>
        <v>272.976</v>
      </c>
      <c r="N282" s="374">
        <f t="shared" si="139"/>
        <v>249</v>
      </c>
      <c r="O282" s="374">
        <f t="shared" si="148"/>
        <v>248.16</v>
      </c>
      <c r="P282" s="374">
        <f t="shared" si="141"/>
        <v>232</v>
      </c>
    </row>
    <row r="283" spans="1:17" ht="20.25" customHeight="1" thickBot="1">
      <c r="A283" s="275" t="s">
        <v>508</v>
      </c>
      <c r="B283" s="314">
        <v>33.67</v>
      </c>
      <c r="C283" s="374">
        <f t="shared" si="154"/>
        <v>56</v>
      </c>
      <c r="D283" s="374">
        <f t="shared" si="155"/>
        <v>55.555500000000002</v>
      </c>
      <c r="E283" s="374">
        <f t="shared" si="156"/>
        <v>51</v>
      </c>
      <c r="F283" s="377">
        <f t="shared" si="153"/>
        <v>50.505000000000003</v>
      </c>
      <c r="G283" s="424">
        <f t="shared" si="157"/>
        <v>48</v>
      </c>
      <c r="H283" s="291">
        <f t="shared" si="149"/>
        <v>47.698</v>
      </c>
      <c r="I283" s="311"/>
      <c r="J283" s="360" t="s">
        <v>20</v>
      </c>
      <c r="K283" s="332" t="s">
        <v>634</v>
      </c>
      <c r="L283" s="421" t="s">
        <v>790</v>
      </c>
      <c r="M283" s="422"/>
      <c r="N283" s="421" t="s">
        <v>791</v>
      </c>
      <c r="O283" s="422"/>
      <c r="P283" s="423" t="s">
        <v>635</v>
      </c>
      <c r="Q283" s="287">
        <f>K286*1.4</f>
        <v>93.239999999999981</v>
      </c>
    </row>
    <row r="284" spans="1:17" ht="20.25" customHeight="1" thickBot="1">
      <c r="A284" s="275" t="s">
        <v>509</v>
      </c>
      <c r="B284" s="314">
        <v>33.67</v>
      </c>
      <c r="C284" s="374">
        <f t="shared" si="154"/>
        <v>56</v>
      </c>
      <c r="D284" s="374">
        <f t="shared" si="155"/>
        <v>55.555500000000002</v>
      </c>
      <c r="E284" s="374">
        <f t="shared" si="156"/>
        <v>51</v>
      </c>
      <c r="F284" s="377">
        <f t="shared" si="153"/>
        <v>50.505000000000003</v>
      </c>
      <c r="G284" s="424">
        <f t="shared" si="157"/>
        <v>48</v>
      </c>
      <c r="H284" s="291">
        <f t="shared" si="149"/>
        <v>48.3</v>
      </c>
      <c r="I284" s="311"/>
      <c r="J284" s="275" t="s">
        <v>1098</v>
      </c>
      <c r="K284" s="331"/>
      <c r="L284" s="426">
        <v>116</v>
      </c>
      <c r="M284" s="374">
        <f t="shared" ref="M284" si="158">K286*1.65</f>
        <v>109.88999999999999</v>
      </c>
      <c r="N284" s="374">
        <f t="shared" ref="N284" si="159">CEILING(O284,1)</f>
        <v>100</v>
      </c>
      <c r="O284" s="374">
        <f t="shared" ref="O284" si="160">K286*1.5</f>
        <v>99.899999999999991</v>
      </c>
      <c r="P284" s="374">
        <f t="shared" ref="P284" si="161">CEILING(Q283,1)</f>
        <v>94</v>
      </c>
      <c r="Q284" s="287">
        <f>K289*1.4</f>
        <v>103.73999999999998</v>
      </c>
    </row>
    <row r="285" spans="1:17" ht="20.25" customHeight="1" thickBot="1">
      <c r="A285" s="275" t="s">
        <v>510</v>
      </c>
      <c r="B285" s="314">
        <v>33.94</v>
      </c>
      <c r="C285" s="374">
        <f t="shared" si="154"/>
        <v>57</v>
      </c>
      <c r="D285" s="374">
        <f t="shared" si="155"/>
        <v>56.000999999999991</v>
      </c>
      <c r="E285" s="374">
        <f t="shared" si="156"/>
        <v>51</v>
      </c>
      <c r="F285" s="377">
        <f t="shared" si="153"/>
        <v>50.91</v>
      </c>
      <c r="G285" s="424">
        <f t="shared" si="157"/>
        <v>48</v>
      </c>
      <c r="H285" s="291">
        <f t="shared" si="149"/>
        <v>49.951999999999998</v>
      </c>
      <c r="I285" s="311"/>
      <c r="J285" s="275" t="s">
        <v>1099</v>
      </c>
      <c r="K285" s="331"/>
      <c r="L285" s="426">
        <v>103</v>
      </c>
      <c r="M285" s="374">
        <f>K289*1.65</f>
        <v>122.26499999999999</v>
      </c>
      <c r="N285" s="374">
        <f t="shared" ref="N285" si="162">CEILING(O285,1)</f>
        <v>112</v>
      </c>
      <c r="O285" s="374">
        <f>K289*1.5</f>
        <v>111.14999999999999</v>
      </c>
      <c r="P285" s="374">
        <f t="shared" ref="P285:P290" si="163">CEILING(Q284,1)</f>
        <v>104</v>
      </c>
      <c r="Q285" s="287">
        <f>K292*1.4</f>
        <v>161.28</v>
      </c>
    </row>
    <row r="286" spans="1:17" ht="20.25" customHeight="1" thickBot="1">
      <c r="A286" s="275" t="s">
        <v>511</v>
      </c>
      <c r="B286" s="314">
        <v>34.07</v>
      </c>
      <c r="C286" s="374">
        <f t="shared" si="154"/>
        <v>57</v>
      </c>
      <c r="D286" s="374">
        <f t="shared" si="155"/>
        <v>56.215499999999999</v>
      </c>
      <c r="E286" s="374">
        <f t="shared" si="156"/>
        <v>52</v>
      </c>
      <c r="F286" s="377">
        <f t="shared" si="153"/>
        <v>51.105000000000004</v>
      </c>
      <c r="G286" s="424">
        <f t="shared" si="157"/>
        <v>48</v>
      </c>
      <c r="H286" s="11"/>
      <c r="I286" s="311"/>
      <c r="J286" s="275" t="s">
        <v>588</v>
      </c>
      <c r="K286" s="353">
        <v>66.599999999999994</v>
      </c>
      <c r="L286" s="374">
        <f>CEILING(M284,1)</f>
        <v>110</v>
      </c>
      <c r="M286" s="374">
        <f>K292*1.65</f>
        <v>190.07999999999998</v>
      </c>
      <c r="N286" s="374">
        <f t="shared" ref="N286" si="164">CEILING(O286,1)</f>
        <v>173</v>
      </c>
      <c r="O286" s="374">
        <f>K292*1.5</f>
        <v>172.8</v>
      </c>
      <c r="P286" s="374">
        <f t="shared" si="163"/>
        <v>162</v>
      </c>
      <c r="Q286" s="287">
        <f>K294*1.4</f>
        <v>166.32</v>
      </c>
    </row>
    <row r="287" spans="1:17" ht="20.25" customHeight="1" thickBot="1">
      <c r="A287" s="275" t="s">
        <v>512</v>
      </c>
      <c r="B287" s="314">
        <v>34.07</v>
      </c>
      <c r="C287" s="374">
        <f t="shared" si="154"/>
        <v>57</v>
      </c>
      <c r="D287" s="374">
        <f t="shared" si="155"/>
        <v>56.215499999999999</v>
      </c>
      <c r="E287" s="374">
        <f t="shared" si="156"/>
        <v>52</v>
      </c>
      <c r="F287" s="377">
        <f t="shared" si="153"/>
        <v>51.105000000000004</v>
      </c>
      <c r="G287" s="424">
        <f t="shared" si="157"/>
        <v>48</v>
      </c>
      <c r="H287" s="11">
        <f>B291*1.4</f>
        <v>58.8</v>
      </c>
      <c r="I287" s="311"/>
      <c r="J287" s="275" t="s">
        <v>1100</v>
      </c>
      <c r="K287" s="353"/>
      <c r="L287" s="374">
        <v>114</v>
      </c>
      <c r="M287" s="374">
        <f>K294*1.65</f>
        <v>196.01999999999998</v>
      </c>
      <c r="N287" s="374">
        <f t="shared" ref="N287" si="165">CEILING(O287,1)</f>
        <v>179</v>
      </c>
      <c r="O287" s="374">
        <f>K294*1.5</f>
        <v>178.2</v>
      </c>
      <c r="P287" s="374">
        <f t="shared" si="163"/>
        <v>167</v>
      </c>
      <c r="Q287" s="287">
        <f>K298*1.4</f>
        <v>201.6</v>
      </c>
    </row>
    <row r="288" spans="1:17" ht="20.25" customHeight="1" thickBot="1">
      <c r="A288" s="275" t="s">
        <v>513</v>
      </c>
      <c r="B288" s="314">
        <v>34.5</v>
      </c>
      <c r="C288" s="374">
        <f t="shared" si="154"/>
        <v>57</v>
      </c>
      <c r="D288" s="374">
        <f t="shared" si="155"/>
        <v>56.924999999999997</v>
      </c>
      <c r="E288" s="374">
        <f t="shared" si="156"/>
        <v>52</v>
      </c>
      <c r="F288" s="377">
        <f t="shared" si="153"/>
        <v>51.75</v>
      </c>
      <c r="G288" s="424">
        <f t="shared" si="157"/>
        <v>49</v>
      </c>
      <c r="H288" s="11">
        <f t="shared" ref="H288:H297" si="166">B292*1.4</f>
        <v>73.5</v>
      </c>
      <c r="I288" s="311"/>
      <c r="J288" s="275" t="s">
        <v>1101</v>
      </c>
      <c r="K288" s="353"/>
      <c r="L288" s="374">
        <v>174</v>
      </c>
      <c r="M288" s="374">
        <f>K298*1.65</f>
        <v>237.6</v>
      </c>
      <c r="N288" s="374">
        <f t="shared" ref="N288" si="167">CEILING(O288,1)</f>
        <v>216</v>
      </c>
      <c r="O288" s="374">
        <f>K298*1.5</f>
        <v>216</v>
      </c>
      <c r="P288" s="374">
        <f t="shared" si="163"/>
        <v>202</v>
      </c>
      <c r="Q288" s="287">
        <f>K299*1.4</f>
        <v>214.2</v>
      </c>
    </row>
    <row r="289" spans="1:17" ht="20.25" customHeight="1" thickBot="1">
      <c r="A289" s="342" t="s">
        <v>514</v>
      </c>
      <c r="B289" s="343">
        <v>35.68</v>
      </c>
      <c r="C289" s="374">
        <f t="shared" si="154"/>
        <v>59</v>
      </c>
      <c r="D289" s="425">
        <f t="shared" si="155"/>
        <v>58.872</v>
      </c>
      <c r="E289" s="374">
        <f t="shared" si="156"/>
        <v>54</v>
      </c>
      <c r="F289" s="377">
        <f t="shared" si="153"/>
        <v>53.519999999999996</v>
      </c>
      <c r="G289" s="424">
        <f t="shared" si="157"/>
        <v>50</v>
      </c>
      <c r="H289" s="11">
        <f t="shared" si="166"/>
        <v>76.44</v>
      </c>
      <c r="I289" s="322"/>
      <c r="J289" s="275" t="s">
        <v>1103</v>
      </c>
      <c r="K289" s="353">
        <v>74.099999999999994</v>
      </c>
      <c r="L289" s="374">
        <v>180</v>
      </c>
      <c r="M289" s="374">
        <f>K299*1.65</f>
        <v>252.45</v>
      </c>
      <c r="N289" s="374">
        <f t="shared" ref="N289" si="168">CEILING(O289,1)</f>
        <v>230</v>
      </c>
      <c r="O289" s="374">
        <f>K299*1.5</f>
        <v>229.5</v>
      </c>
      <c r="P289" s="374">
        <f t="shared" si="163"/>
        <v>215</v>
      </c>
      <c r="Q289" s="287">
        <f>K301*1.4</f>
        <v>241.92</v>
      </c>
    </row>
    <row r="290" spans="1:17" ht="20.25" customHeight="1" thickBot="1">
      <c r="A290" s="360" t="s">
        <v>855</v>
      </c>
      <c r="B290" s="332" t="s">
        <v>851</v>
      </c>
      <c r="C290" s="421" t="s">
        <v>790</v>
      </c>
      <c r="D290" s="422"/>
      <c r="E290" s="421" t="s">
        <v>791</v>
      </c>
      <c r="F290" s="422"/>
      <c r="G290" s="423" t="s">
        <v>635</v>
      </c>
      <c r="H290" s="11">
        <f t="shared" si="166"/>
        <v>104.36999999999999</v>
      </c>
      <c r="I290" s="322"/>
      <c r="J290" s="275" t="s">
        <v>1102</v>
      </c>
      <c r="K290" s="353"/>
      <c r="L290" s="374">
        <v>185</v>
      </c>
      <c r="M290" s="425">
        <f>K301*1.65</f>
        <v>285.12</v>
      </c>
      <c r="N290" s="374">
        <f t="shared" ref="N290:N292" si="169">CEILING(O290,1)</f>
        <v>260</v>
      </c>
      <c r="O290" s="425">
        <f>K301*1.5</f>
        <v>259.20000000000005</v>
      </c>
      <c r="P290" s="374">
        <f t="shared" si="163"/>
        <v>242</v>
      </c>
    </row>
    <row r="291" spans="1:17" ht="20.25" customHeight="1">
      <c r="A291" s="275" t="s">
        <v>858</v>
      </c>
      <c r="B291" s="314">
        <v>42</v>
      </c>
      <c r="C291" s="374">
        <f>CEILING(D291,1)</f>
        <v>70</v>
      </c>
      <c r="D291" s="374">
        <f>B291*1.65</f>
        <v>69.3</v>
      </c>
      <c r="E291" s="374">
        <f>CEILING(F291,1)</f>
        <v>63</v>
      </c>
      <c r="F291" s="374">
        <f>B291*1.5</f>
        <v>63</v>
      </c>
      <c r="G291" s="374">
        <f>CEILING(H287,1)</f>
        <v>59</v>
      </c>
      <c r="H291" s="11">
        <f t="shared" si="166"/>
        <v>107.31</v>
      </c>
      <c r="I291" s="322"/>
      <c r="J291" s="275" t="s">
        <v>1104</v>
      </c>
      <c r="K291" s="353"/>
      <c r="L291" s="374">
        <v>190</v>
      </c>
      <c r="M291" s="422"/>
      <c r="N291" s="421" t="s">
        <v>791</v>
      </c>
      <c r="O291" s="422"/>
      <c r="P291" s="423" t="s">
        <v>635</v>
      </c>
      <c r="Q291" s="287">
        <f t="shared" ref="Q291:Q297" si="170">K303*1.4</f>
        <v>0</v>
      </c>
    </row>
    <row r="292" spans="1:17" ht="20.25" customHeight="1">
      <c r="A292" s="275" t="s">
        <v>859</v>
      </c>
      <c r="B292" s="314">
        <v>52.5</v>
      </c>
      <c r="C292" s="374">
        <f t="shared" ref="C292:C301" si="171">CEILING(D292,1)</f>
        <v>87</v>
      </c>
      <c r="D292" s="374">
        <f t="shared" ref="D292:D299" si="172">B292*1.65</f>
        <v>86.625</v>
      </c>
      <c r="E292" s="374">
        <f t="shared" ref="E292:E301" si="173">CEILING(F292,1)</f>
        <v>79</v>
      </c>
      <c r="F292" s="374">
        <f t="shared" ref="F292:F299" si="174">B292*1.5</f>
        <v>78.75</v>
      </c>
      <c r="G292" s="374">
        <f t="shared" ref="G292:G301" si="175">CEILING(H288,1)</f>
        <v>74</v>
      </c>
      <c r="H292" s="11">
        <f t="shared" si="166"/>
        <v>111.71999999999998</v>
      </c>
      <c r="I292" s="322"/>
      <c r="J292" s="275" t="s">
        <v>1105</v>
      </c>
      <c r="K292" s="353">
        <v>115.2</v>
      </c>
      <c r="L292" s="374">
        <v>195</v>
      </c>
      <c r="M292" s="374">
        <f>K303*1.65</f>
        <v>0</v>
      </c>
      <c r="N292" s="374">
        <f t="shared" si="169"/>
        <v>0</v>
      </c>
      <c r="O292" s="374">
        <f>K303*1.5</f>
        <v>0</v>
      </c>
      <c r="P292" s="374">
        <f>CEILING(Q291,1)</f>
        <v>0</v>
      </c>
      <c r="Q292" s="287">
        <f t="shared" si="170"/>
        <v>0</v>
      </c>
    </row>
    <row r="293" spans="1:17" ht="20.25" customHeight="1">
      <c r="A293" s="275" t="s">
        <v>860</v>
      </c>
      <c r="B293" s="314">
        <v>54.6</v>
      </c>
      <c r="C293" s="374">
        <f t="shared" si="171"/>
        <v>91</v>
      </c>
      <c r="D293" s="374">
        <f t="shared" si="172"/>
        <v>90.09</v>
      </c>
      <c r="E293" s="374">
        <f t="shared" si="173"/>
        <v>82</v>
      </c>
      <c r="F293" s="374">
        <f t="shared" si="174"/>
        <v>81.900000000000006</v>
      </c>
      <c r="G293" s="374">
        <f t="shared" si="175"/>
        <v>77</v>
      </c>
      <c r="H293" s="11">
        <f t="shared" si="166"/>
        <v>154.35</v>
      </c>
      <c r="I293" s="322"/>
      <c r="J293" s="275" t="s">
        <v>1106</v>
      </c>
      <c r="K293" s="353"/>
      <c r="L293" s="374">
        <v>195</v>
      </c>
      <c r="M293" s="374">
        <f t="shared" ref="M293:M298" si="176">K304*1.65</f>
        <v>0</v>
      </c>
      <c r="N293" s="374">
        <f t="shared" ref="N293" si="177">CEILING(O293,1)</f>
        <v>0</v>
      </c>
      <c r="O293" s="374">
        <f t="shared" ref="O293:O297" si="178">K304*1.5</f>
        <v>0</v>
      </c>
      <c r="P293" s="374">
        <f t="shared" ref="P293" si="179">CEILING(Q292,1)</f>
        <v>0</v>
      </c>
      <c r="Q293" s="287">
        <f t="shared" si="170"/>
        <v>0</v>
      </c>
    </row>
    <row r="294" spans="1:17" ht="20.25" customHeight="1">
      <c r="A294" s="275" t="s">
        <v>861</v>
      </c>
      <c r="B294" s="314">
        <v>74.55</v>
      </c>
      <c r="C294" s="374">
        <f t="shared" si="171"/>
        <v>124</v>
      </c>
      <c r="D294" s="374">
        <f t="shared" si="172"/>
        <v>123.00749999999999</v>
      </c>
      <c r="E294" s="374">
        <f t="shared" si="173"/>
        <v>112</v>
      </c>
      <c r="F294" s="374">
        <f t="shared" si="174"/>
        <v>111.82499999999999</v>
      </c>
      <c r="G294" s="374">
        <f t="shared" si="175"/>
        <v>105</v>
      </c>
      <c r="H294" s="11">
        <f t="shared" si="166"/>
        <v>174.93</v>
      </c>
      <c r="I294" s="322"/>
      <c r="J294" s="275" t="s">
        <v>591</v>
      </c>
      <c r="K294" s="353">
        <v>118.8</v>
      </c>
      <c r="L294" s="374">
        <v>300</v>
      </c>
      <c r="M294" s="374">
        <f t="shared" si="176"/>
        <v>0</v>
      </c>
      <c r="N294" s="374">
        <f t="shared" ref="N294" si="180">CEILING(O294,1)</f>
        <v>0</v>
      </c>
      <c r="O294" s="374">
        <f t="shared" si="178"/>
        <v>0</v>
      </c>
      <c r="P294" s="374">
        <f t="shared" ref="P294" si="181">CEILING(Q293,1)</f>
        <v>0</v>
      </c>
      <c r="Q294" s="287">
        <f t="shared" si="170"/>
        <v>0</v>
      </c>
    </row>
    <row r="295" spans="1:17" ht="20.25" customHeight="1">
      <c r="A295" s="275" t="s">
        <v>862</v>
      </c>
      <c r="B295" s="314">
        <v>76.650000000000006</v>
      </c>
      <c r="C295" s="374">
        <f t="shared" si="171"/>
        <v>127</v>
      </c>
      <c r="D295" s="374">
        <f t="shared" si="172"/>
        <v>126.4725</v>
      </c>
      <c r="E295" s="374">
        <f t="shared" si="173"/>
        <v>115</v>
      </c>
      <c r="F295" s="374">
        <f t="shared" si="174"/>
        <v>114.97500000000001</v>
      </c>
      <c r="G295" s="374">
        <f t="shared" si="175"/>
        <v>108</v>
      </c>
      <c r="H295" s="11">
        <f t="shared" si="166"/>
        <v>183.75</v>
      </c>
      <c r="I295" s="322"/>
      <c r="J295" s="275" t="s">
        <v>1107</v>
      </c>
      <c r="K295" s="353"/>
      <c r="L295" s="374">
        <v>206</v>
      </c>
      <c r="M295" s="374">
        <f t="shared" si="176"/>
        <v>0</v>
      </c>
      <c r="N295" s="374">
        <f t="shared" ref="N295" si="182">CEILING(O295,1)</f>
        <v>0</v>
      </c>
      <c r="O295" s="374">
        <f t="shared" si="178"/>
        <v>0</v>
      </c>
      <c r="P295" s="374">
        <f t="shared" ref="P295" si="183">CEILING(Q294,1)</f>
        <v>0</v>
      </c>
      <c r="Q295" s="287">
        <f t="shared" si="170"/>
        <v>0</v>
      </c>
    </row>
    <row r="296" spans="1:17" ht="20.25" customHeight="1">
      <c r="A296" s="275" t="s">
        <v>864</v>
      </c>
      <c r="B296" s="314">
        <v>79.8</v>
      </c>
      <c r="C296" s="374">
        <f t="shared" si="171"/>
        <v>132</v>
      </c>
      <c r="D296" s="374">
        <f t="shared" si="172"/>
        <v>131.66999999999999</v>
      </c>
      <c r="E296" s="374">
        <f t="shared" si="173"/>
        <v>120</v>
      </c>
      <c r="F296" s="374">
        <f t="shared" si="174"/>
        <v>119.69999999999999</v>
      </c>
      <c r="G296" s="374">
        <f t="shared" si="175"/>
        <v>112</v>
      </c>
      <c r="H296" s="11">
        <f t="shared" si="166"/>
        <v>189.62999999999997</v>
      </c>
      <c r="I296" s="322"/>
      <c r="J296" s="275" t="s">
        <v>1108</v>
      </c>
      <c r="K296" s="353"/>
      <c r="L296" s="374">
        <v>197</v>
      </c>
      <c r="M296" s="374">
        <f t="shared" si="176"/>
        <v>0</v>
      </c>
      <c r="N296" s="374">
        <f t="shared" ref="N296" si="184">CEILING(O296,1)</f>
        <v>0</v>
      </c>
      <c r="O296" s="374">
        <f t="shared" si="178"/>
        <v>0</v>
      </c>
      <c r="P296" s="374">
        <f t="shared" ref="P296" si="185">CEILING(Q295,1)</f>
        <v>0</v>
      </c>
      <c r="Q296" s="287">
        <f t="shared" si="170"/>
        <v>0</v>
      </c>
    </row>
    <row r="297" spans="1:17" ht="20.25" customHeight="1">
      <c r="A297" s="275" t="s">
        <v>856</v>
      </c>
      <c r="B297" s="314">
        <v>110.25</v>
      </c>
      <c r="C297" s="374">
        <f t="shared" si="171"/>
        <v>182</v>
      </c>
      <c r="D297" s="374">
        <f t="shared" si="172"/>
        <v>181.91249999999999</v>
      </c>
      <c r="E297" s="374">
        <f t="shared" si="173"/>
        <v>166</v>
      </c>
      <c r="F297" s="374">
        <f t="shared" si="174"/>
        <v>165.375</v>
      </c>
      <c r="G297" s="374">
        <f t="shared" si="175"/>
        <v>155</v>
      </c>
      <c r="H297" s="11">
        <f t="shared" si="166"/>
        <v>208.73999999999998</v>
      </c>
      <c r="I297" s="322"/>
      <c r="J297" s="275" t="s">
        <v>1109</v>
      </c>
      <c r="K297" s="353"/>
      <c r="L297" s="374">
        <v>210</v>
      </c>
      <c r="M297" s="374">
        <f t="shared" si="176"/>
        <v>0</v>
      </c>
      <c r="N297" s="374">
        <f t="shared" ref="N297" si="186">CEILING(O297,1)</f>
        <v>0</v>
      </c>
      <c r="O297" s="374">
        <f t="shared" si="178"/>
        <v>0</v>
      </c>
      <c r="P297" s="374">
        <f t="shared" ref="P297" si="187">CEILING(Q296,1)</f>
        <v>0</v>
      </c>
      <c r="Q297" s="287">
        <f t="shared" si="170"/>
        <v>0</v>
      </c>
    </row>
    <row r="298" spans="1:17" ht="20.25" customHeight="1" thickBot="1">
      <c r="A298" s="275" t="s">
        <v>857</v>
      </c>
      <c r="B298" s="314">
        <v>124.95</v>
      </c>
      <c r="C298" s="374">
        <f t="shared" si="171"/>
        <v>207</v>
      </c>
      <c r="D298" s="374">
        <f t="shared" si="172"/>
        <v>206.16749999999999</v>
      </c>
      <c r="E298" s="374">
        <f t="shared" si="173"/>
        <v>188</v>
      </c>
      <c r="F298" s="374">
        <f t="shared" si="174"/>
        <v>187.42500000000001</v>
      </c>
      <c r="G298" s="374">
        <f t="shared" si="175"/>
        <v>175</v>
      </c>
      <c r="J298" s="275" t="s">
        <v>592</v>
      </c>
      <c r="K298" s="353">
        <v>144</v>
      </c>
      <c r="L298" s="374">
        <v>260</v>
      </c>
      <c r="M298" s="501">
        <f t="shared" si="176"/>
        <v>0</v>
      </c>
      <c r="N298" s="374">
        <f t="shared" ref="N298" si="188">CEILING(O298,1)</f>
        <v>0</v>
      </c>
      <c r="O298" s="377">
        <f t="shared" ref="O298" si="189">K309*1.6</f>
        <v>0</v>
      </c>
      <c r="P298" s="374">
        <f t="shared" ref="P298" si="190">CEILING(Q297,1)</f>
        <v>0</v>
      </c>
      <c r="Q298" s="11"/>
    </row>
    <row r="299" spans="1:17" ht="20.25" customHeight="1">
      <c r="A299" s="275" t="s">
        <v>863</v>
      </c>
      <c r="B299" s="314">
        <v>131.25</v>
      </c>
      <c r="C299" s="374">
        <f t="shared" si="171"/>
        <v>217</v>
      </c>
      <c r="D299" s="374">
        <f t="shared" si="172"/>
        <v>216.5625</v>
      </c>
      <c r="E299" s="374">
        <f t="shared" si="173"/>
        <v>197</v>
      </c>
      <c r="F299" s="374">
        <f t="shared" si="174"/>
        <v>196.875</v>
      </c>
      <c r="G299" s="374">
        <f t="shared" si="175"/>
        <v>184</v>
      </c>
      <c r="J299" s="275" t="s">
        <v>593</v>
      </c>
      <c r="K299" s="353">
        <v>153</v>
      </c>
      <c r="L299" s="374">
        <v>280</v>
      </c>
    </row>
    <row r="300" spans="1:17" ht="20.25" customHeight="1">
      <c r="A300" s="275" t="s">
        <v>865</v>
      </c>
      <c r="B300" s="314">
        <v>135.44999999999999</v>
      </c>
      <c r="C300" s="374">
        <f t="shared" si="171"/>
        <v>224</v>
      </c>
      <c r="D300" s="374">
        <f t="shared" ref="D300:D301" si="191">B300*1.65</f>
        <v>223.49249999999998</v>
      </c>
      <c r="E300" s="374">
        <f t="shared" si="173"/>
        <v>204</v>
      </c>
      <c r="F300" s="374">
        <f t="shared" ref="F300:F301" si="192">B300*1.5</f>
        <v>203.17499999999998</v>
      </c>
      <c r="G300" s="374">
        <f t="shared" si="175"/>
        <v>190</v>
      </c>
      <c r="J300" s="275" t="s">
        <v>1110</v>
      </c>
      <c r="K300" s="355"/>
      <c r="L300" s="374">
        <v>230</v>
      </c>
    </row>
    <row r="301" spans="1:17" ht="20.25" customHeight="1" thickBot="1">
      <c r="A301" s="277" t="s">
        <v>866</v>
      </c>
      <c r="B301" s="315">
        <v>149.1</v>
      </c>
      <c r="C301" s="374">
        <f t="shared" si="171"/>
        <v>247</v>
      </c>
      <c r="D301" s="377">
        <f t="shared" si="191"/>
        <v>246.01499999999999</v>
      </c>
      <c r="E301" s="374">
        <f t="shared" si="173"/>
        <v>224</v>
      </c>
      <c r="F301" s="377">
        <f t="shared" si="192"/>
        <v>223.64999999999998</v>
      </c>
      <c r="G301" s="374">
        <f t="shared" si="175"/>
        <v>209</v>
      </c>
      <c r="J301" s="353" t="s">
        <v>594</v>
      </c>
      <c r="K301" s="371">
        <v>172.8</v>
      </c>
      <c r="L301" s="374">
        <v>320</v>
      </c>
      <c r="Q301" s="184"/>
    </row>
    <row r="302" spans="1:17" ht="20.25" customHeight="1">
      <c r="J302" s="575"/>
      <c r="K302" s="290" t="s">
        <v>634</v>
      </c>
      <c r="L302" s="516"/>
    </row>
    <row r="303" spans="1:17" ht="20.25" customHeight="1" thickBot="1">
      <c r="H303" s="291"/>
      <c r="I303" s="322"/>
      <c r="J303" s="322"/>
      <c r="K303" s="322"/>
      <c r="L303" s="431"/>
      <c r="Q303" s="321"/>
    </row>
    <row r="304" spans="1:17" ht="20.25" customHeight="1">
      <c r="A304" s="344" t="s">
        <v>0</v>
      </c>
      <c r="B304" s="332" t="s">
        <v>634</v>
      </c>
      <c r="C304" s="421" t="s">
        <v>790</v>
      </c>
      <c r="H304" s="291" t="e">
        <f>#REF!*1.4</f>
        <v>#REF!</v>
      </c>
      <c r="I304" s="322"/>
      <c r="J304" s="322"/>
      <c r="K304" s="322"/>
      <c r="L304" s="431"/>
    </row>
    <row r="305" spans="1:17" ht="20.25" customHeight="1" thickBot="1">
      <c r="A305" s="312" t="s">
        <v>1</v>
      </c>
      <c r="B305" s="289">
        <v>150</v>
      </c>
      <c r="C305" s="377">
        <f>CEILING(D305,1)</f>
        <v>0</v>
      </c>
      <c r="H305" s="291" t="e">
        <f>#REF!*1.4</f>
        <v>#REF!</v>
      </c>
      <c r="I305" s="322"/>
      <c r="J305" s="322"/>
      <c r="K305" s="322"/>
      <c r="L305" s="431"/>
    </row>
    <row r="306" spans="1:17" ht="20.25" customHeight="1" thickBot="1">
      <c r="H306" s="291" t="e">
        <f>#REF!*1.4</f>
        <v>#REF!</v>
      </c>
      <c r="I306" s="322"/>
      <c r="J306" s="322"/>
      <c r="K306" s="322"/>
      <c r="L306" s="431"/>
    </row>
    <row r="307" spans="1:17" ht="20.25" customHeight="1">
      <c r="H307" s="291">
        <f t="shared" ref="H307:H324" si="193">B311*1.4</f>
        <v>41.244</v>
      </c>
      <c r="I307" s="322"/>
      <c r="J307" s="322"/>
      <c r="K307" s="322"/>
      <c r="L307" s="431"/>
      <c r="M307" s="422"/>
      <c r="N307" s="421" t="s">
        <v>791</v>
      </c>
      <c r="O307" s="422"/>
      <c r="P307" s="423" t="s">
        <v>635</v>
      </c>
      <c r="Q307" s="477">
        <f>K319*1.4</f>
        <v>38.5</v>
      </c>
    </row>
    <row r="308" spans="1:17" ht="20.25" customHeight="1" thickBot="1">
      <c r="H308" s="291">
        <f t="shared" si="193"/>
        <v>41.747999999999998</v>
      </c>
      <c r="I308" s="322"/>
      <c r="J308" s="322"/>
      <c r="K308" s="576"/>
      <c r="L308" s="431"/>
      <c r="M308" s="377">
        <f t="shared" ref="M308" si="194">K319*1.65</f>
        <v>45.375</v>
      </c>
      <c r="N308" s="374">
        <f t="shared" ref="N308" si="195">CEILING(O308,1)</f>
        <v>44</v>
      </c>
      <c r="O308" s="377">
        <f t="shared" ref="O308" si="196">K319*1.6</f>
        <v>44</v>
      </c>
      <c r="P308" s="424">
        <f t="shared" ref="P308" si="197">CEILING(Q307,1)</f>
        <v>39</v>
      </c>
      <c r="Q308" s="477">
        <f t="shared" ref="Q308:Q324" si="198">K320*1.4</f>
        <v>41.58</v>
      </c>
    </row>
    <row r="309" spans="1:17" ht="20.25" customHeight="1" thickBot="1">
      <c r="H309" s="291">
        <f t="shared" si="193"/>
        <v>73.317999999999998</v>
      </c>
      <c r="I309" s="322"/>
      <c r="J309" s="577" t="s">
        <v>75</v>
      </c>
      <c r="K309" s="573"/>
      <c r="L309" s="574" t="s">
        <v>790</v>
      </c>
      <c r="M309" s="374">
        <f t="shared" ref="M309:M316" si="199">K320*1.65</f>
        <v>49.004999999999995</v>
      </c>
      <c r="N309" s="374">
        <f t="shared" ref="N309:N344" si="200">CEILING(O309,1)</f>
        <v>45</v>
      </c>
      <c r="O309" s="374">
        <f t="shared" ref="O309:O316" si="201">K320*1.5</f>
        <v>44.55</v>
      </c>
      <c r="P309" s="424">
        <f t="shared" ref="P309:P344" si="202">CEILING(Q308,1)</f>
        <v>42</v>
      </c>
      <c r="Q309" s="477">
        <f t="shared" si="198"/>
        <v>72.38</v>
      </c>
    </row>
    <row r="310" spans="1:17" ht="20.25" customHeight="1">
      <c r="A310" s="378" t="s">
        <v>110</v>
      </c>
      <c r="B310" s="332" t="s">
        <v>851</v>
      </c>
      <c r="C310" s="421" t="s">
        <v>790</v>
      </c>
      <c r="D310" s="422"/>
      <c r="E310" s="421" t="s">
        <v>791</v>
      </c>
      <c r="F310" s="422"/>
      <c r="G310" s="423" t="s">
        <v>635</v>
      </c>
      <c r="H310" s="291">
        <f t="shared" si="193"/>
        <v>85.091999999999999</v>
      </c>
      <c r="I310" s="322"/>
      <c r="J310" s="362" t="s">
        <v>81</v>
      </c>
      <c r="K310" s="358">
        <v>91</v>
      </c>
      <c r="L310" s="461">
        <v>151</v>
      </c>
      <c r="M310" s="374">
        <f t="shared" si="199"/>
        <v>85.305000000000007</v>
      </c>
      <c r="N310" s="374">
        <f t="shared" si="200"/>
        <v>78</v>
      </c>
      <c r="O310" s="374">
        <f t="shared" si="201"/>
        <v>77.550000000000011</v>
      </c>
      <c r="P310" s="424">
        <f t="shared" si="202"/>
        <v>73</v>
      </c>
      <c r="Q310" s="477">
        <f t="shared" si="198"/>
        <v>83.16</v>
      </c>
    </row>
    <row r="311" spans="1:17" ht="20.25" customHeight="1">
      <c r="A311" s="275" t="s">
        <v>595</v>
      </c>
      <c r="B311" s="287">
        <v>29.46</v>
      </c>
      <c r="C311" s="374">
        <f>CEILING(D311,1)</f>
        <v>49</v>
      </c>
      <c r="D311" s="374">
        <f>B311*1.65</f>
        <v>48.609000000000002</v>
      </c>
      <c r="E311" s="374">
        <f>CEILING(F311,1)</f>
        <v>45</v>
      </c>
      <c r="F311" s="374">
        <f t="shared" ref="F311" si="203">B311*1.5</f>
        <v>44.19</v>
      </c>
      <c r="G311" s="424">
        <f>CEILING(H307,1)</f>
        <v>42</v>
      </c>
      <c r="H311" s="291">
        <f t="shared" si="193"/>
        <v>105.238</v>
      </c>
      <c r="I311" s="322"/>
      <c r="J311" s="274" t="s">
        <v>82</v>
      </c>
      <c r="K311" s="358">
        <v>119</v>
      </c>
      <c r="L311" s="374">
        <v>197</v>
      </c>
      <c r="M311" s="374">
        <f t="shared" si="199"/>
        <v>98.009999999999991</v>
      </c>
      <c r="N311" s="374">
        <f t="shared" si="200"/>
        <v>90</v>
      </c>
      <c r="O311" s="374">
        <f t="shared" si="201"/>
        <v>89.1</v>
      </c>
      <c r="P311" s="424">
        <f t="shared" si="202"/>
        <v>84</v>
      </c>
      <c r="Q311" s="477">
        <f t="shared" si="198"/>
        <v>93.8</v>
      </c>
    </row>
    <row r="312" spans="1:17" ht="20.25" customHeight="1">
      <c r="A312" s="275" t="s">
        <v>596</v>
      </c>
      <c r="B312" s="287">
        <v>29.82</v>
      </c>
      <c r="C312" s="374">
        <v>72</v>
      </c>
      <c r="D312" s="374">
        <f t="shared" ref="D312:D328" si="204">B312*1.65</f>
        <v>49.202999999999996</v>
      </c>
      <c r="E312" s="374">
        <f t="shared" ref="E312:E348" si="205">CEILING(F312,1)</f>
        <v>45</v>
      </c>
      <c r="F312" s="374">
        <f t="shared" ref="F312:F328" si="206">B312*1.5</f>
        <v>44.730000000000004</v>
      </c>
      <c r="G312" s="424">
        <f t="shared" ref="G312:G348" si="207">CEILING(H341,1)</f>
        <v>590</v>
      </c>
      <c r="H312" s="291">
        <f t="shared" si="193"/>
        <v>93.253999999999991</v>
      </c>
      <c r="I312" s="322"/>
      <c r="J312" s="274" t="s">
        <v>83</v>
      </c>
      <c r="K312" s="358">
        <v>140</v>
      </c>
      <c r="L312" s="374">
        <v>231</v>
      </c>
      <c r="M312" s="374">
        <f t="shared" si="199"/>
        <v>110.55</v>
      </c>
      <c r="N312" s="374">
        <f t="shared" si="200"/>
        <v>101</v>
      </c>
      <c r="O312" s="374">
        <f t="shared" si="201"/>
        <v>100.5</v>
      </c>
      <c r="P312" s="424">
        <f t="shared" si="202"/>
        <v>94</v>
      </c>
      <c r="Q312" s="477">
        <f t="shared" si="198"/>
        <v>90.86</v>
      </c>
    </row>
    <row r="313" spans="1:17" ht="20.25" customHeight="1">
      <c r="A313" s="275" t="s">
        <v>597</v>
      </c>
      <c r="B313" s="287">
        <v>52.37</v>
      </c>
      <c r="C313" s="374">
        <v>125</v>
      </c>
      <c r="D313" s="374">
        <f t="shared" si="204"/>
        <v>86.410499999999985</v>
      </c>
      <c r="E313" s="374">
        <f t="shared" si="205"/>
        <v>79</v>
      </c>
      <c r="F313" s="374">
        <f t="shared" si="206"/>
        <v>78.554999999999993</v>
      </c>
      <c r="G313" s="424">
        <f t="shared" si="207"/>
        <v>1025</v>
      </c>
      <c r="H313" s="291">
        <f t="shared" si="193"/>
        <v>158.64799999999997</v>
      </c>
      <c r="I313" s="322"/>
      <c r="J313" s="274" t="s">
        <v>84</v>
      </c>
      <c r="K313" s="358">
        <v>203</v>
      </c>
      <c r="L313" s="374">
        <v>335</v>
      </c>
      <c r="M313" s="374">
        <f t="shared" si="199"/>
        <v>107.08500000000001</v>
      </c>
      <c r="N313" s="374">
        <f t="shared" si="200"/>
        <v>98</v>
      </c>
      <c r="O313" s="374">
        <f t="shared" si="201"/>
        <v>97.350000000000009</v>
      </c>
      <c r="P313" s="424">
        <f t="shared" si="202"/>
        <v>91</v>
      </c>
      <c r="Q313" s="477">
        <f t="shared" si="198"/>
        <v>154</v>
      </c>
    </row>
    <row r="314" spans="1:17" ht="20.25" customHeight="1">
      <c r="A314" s="275" t="s">
        <v>598</v>
      </c>
      <c r="B314" s="287">
        <v>60.78</v>
      </c>
      <c r="C314" s="374">
        <v>135</v>
      </c>
      <c r="D314" s="374">
        <f t="shared" si="204"/>
        <v>100.28699999999999</v>
      </c>
      <c r="E314" s="374">
        <f t="shared" si="205"/>
        <v>92</v>
      </c>
      <c r="F314" s="374">
        <f t="shared" si="206"/>
        <v>91.17</v>
      </c>
      <c r="G314" s="424">
        <f t="shared" si="207"/>
        <v>1252</v>
      </c>
      <c r="H314" s="291">
        <f t="shared" si="193"/>
        <v>175.56</v>
      </c>
      <c r="I314" s="322"/>
      <c r="J314" s="274" t="s">
        <v>85</v>
      </c>
      <c r="K314" s="358">
        <v>280</v>
      </c>
      <c r="L314" s="374">
        <v>462</v>
      </c>
      <c r="M314" s="374">
        <f t="shared" si="199"/>
        <v>181.5</v>
      </c>
      <c r="N314" s="374">
        <f t="shared" si="200"/>
        <v>165</v>
      </c>
      <c r="O314" s="374">
        <f t="shared" si="201"/>
        <v>165</v>
      </c>
      <c r="P314" s="424">
        <f t="shared" si="202"/>
        <v>154</v>
      </c>
      <c r="Q314" s="477">
        <f t="shared" si="198"/>
        <v>169.39999999999998</v>
      </c>
    </row>
    <row r="315" spans="1:17" ht="20.25" customHeight="1">
      <c r="A315" s="275" t="s">
        <v>599</v>
      </c>
      <c r="B315" s="287">
        <v>75.17</v>
      </c>
      <c r="C315" s="374">
        <v>147</v>
      </c>
      <c r="D315" s="374">
        <f t="shared" si="204"/>
        <v>124.03049999999999</v>
      </c>
      <c r="E315" s="374">
        <f t="shared" si="205"/>
        <v>113</v>
      </c>
      <c r="F315" s="374">
        <f t="shared" si="206"/>
        <v>112.755</v>
      </c>
      <c r="G315" s="424">
        <f t="shared" si="207"/>
        <v>2047</v>
      </c>
      <c r="H315" s="291">
        <f t="shared" si="193"/>
        <v>184.77199999999996</v>
      </c>
      <c r="I315" s="322"/>
      <c r="J315" s="274" t="s">
        <v>86</v>
      </c>
      <c r="K315" s="358">
        <v>322</v>
      </c>
      <c r="L315" s="374">
        <v>532</v>
      </c>
      <c r="M315" s="374">
        <f t="shared" si="199"/>
        <v>199.64999999999998</v>
      </c>
      <c r="N315" s="374">
        <f t="shared" si="200"/>
        <v>182</v>
      </c>
      <c r="O315" s="374">
        <f t="shared" si="201"/>
        <v>181.5</v>
      </c>
      <c r="P315" s="424">
        <f t="shared" si="202"/>
        <v>170</v>
      </c>
      <c r="Q315" s="477">
        <f t="shared" si="198"/>
        <v>180.17999999999998</v>
      </c>
    </row>
    <row r="316" spans="1:17" ht="20.25" customHeight="1" thickBot="1">
      <c r="A316" s="275" t="s">
        <v>600</v>
      </c>
      <c r="B316" s="287">
        <v>66.61</v>
      </c>
      <c r="C316" s="374">
        <v>150</v>
      </c>
      <c r="D316" s="374">
        <f t="shared" si="204"/>
        <v>109.90649999999999</v>
      </c>
      <c r="E316" s="374">
        <f t="shared" si="205"/>
        <v>100</v>
      </c>
      <c r="F316" s="374">
        <f t="shared" si="206"/>
        <v>99.914999999999992</v>
      </c>
      <c r="G316" s="424">
        <f t="shared" si="207"/>
        <v>94</v>
      </c>
      <c r="H316" s="291">
        <f t="shared" si="193"/>
        <v>267.38600000000002</v>
      </c>
      <c r="I316" s="322"/>
      <c r="J316" s="276" t="s">
        <v>87</v>
      </c>
      <c r="K316" s="373">
        <v>378</v>
      </c>
      <c r="L316" s="374">
        <v>624</v>
      </c>
      <c r="M316" s="374">
        <f t="shared" si="199"/>
        <v>212.35499999999996</v>
      </c>
      <c r="N316" s="374">
        <f t="shared" si="200"/>
        <v>194</v>
      </c>
      <c r="O316" s="374">
        <f t="shared" si="201"/>
        <v>193.04999999999998</v>
      </c>
      <c r="P316" s="424">
        <f t="shared" si="202"/>
        <v>181</v>
      </c>
      <c r="Q316" s="477">
        <f t="shared" si="198"/>
        <v>261.8</v>
      </c>
    </row>
    <row r="317" spans="1:17" ht="20.25" customHeight="1" thickBot="1">
      <c r="A317" s="275" t="s">
        <v>601</v>
      </c>
      <c r="B317" s="287">
        <v>113.32</v>
      </c>
      <c r="C317" s="374">
        <v>250</v>
      </c>
      <c r="D317" s="374">
        <f t="shared" si="204"/>
        <v>186.97799999999998</v>
      </c>
      <c r="E317" s="374">
        <f t="shared" si="205"/>
        <v>170</v>
      </c>
      <c r="F317" s="374">
        <f t="shared" si="206"/>
        <v>169.98</v>
      </c>
      <c r="G317" s="424">
        <f t="shared" si="207"/>
        <v>159</v>
      </c>
      <c r="H317" s="291">
        <f t="shared" si="193"/>
        <v>147.83999999999997</v>
      </c>
      <c r="I317" s="322"/>
      <c r="M317" s="374">
        <f t="shared" ref="M317:M325" si="208">K328*1.65</f>
        <v>308.55</v>
      </c>
      <c r="N317" s="374">
        <f t="shared" si="200"/>
        <v>281</v>
      </c>
      <c r="O317" s="374">
        <f t="shared" ref="O317:O325" si="209">K328*1.5</f>
        <v>280.5</v>
      </c>
      <c r="P317" s="424">
        <f t="shared" si="202"/>
        <v>262</v>
      </c>
      <c r="Q317" s="477">
        <f t="shared" si="198"/>
        <v>143.22</v>
      </c>
    </row>
    <row r="318" spans="1:17" ht="20.25" customHeight="1">
      <c r="A318" s="275" t="s">
        <v>602</v>
      </c>
      <c r="B318" s="287">
        <v>125.4</v>
      </c>
      <c r="C318" s="374">
        <v>200</v>
      </c>
      <c r="D318" s="374">
        <f t="shared" si="204"/>
        <v>206.91</v>
      </c>
      <c r="E318" s="374">
        <f t="shared" si="205"/>
        <v>189</v>
      </c>
      <c r="F318" s="374">
        <f t="shared" si="206"/>
        <v>188.10000000000002</v>
      </c>
      <c r="G318" s="424">
        <f t="shared" si="207"/>
        <v>13</v>
      </c>
      <c r="H318" s="291">
        <f t="shared" si="193"/>
        <v>166.32</v>
      </c>
      <c r="I318" s="322"/>
      <c r="J318" s="378" t="s">
        <v>110</v>
      </c>
      <c r="K318" s="332" t="s">
        <v>634</v>
      </c>
      <c r="L318" s="421" t="s">
        <v>790</v>
      </c>
      <c r="M318" s="374">
        <f t="shared" si="208"/>
        <v>168.79499999999999</v>
      </c>
      <c r="N318" s="374">
        <f t="shared" si="200"/>
        <v>154</v>
      </c>
      <c r="O318" s="374">
        <f t="shared" si="209"/>
        <v>153.44999999999999</v>
      </c>
      <c r="P318" s="424">
        <f t="shared" si="202"/>
        <v>144</v>
      </c>
      <c r="Q318" s="477">
        <f t="shared" si="198"/>
        <v>160.16</v>
      </c>
    </row>
    <row r="319" spans="1:17" ht="20.25" customHeight="1">
      <c r="A319" s="275" t="s">
        <v>603</v>
      </c>
      <c r="B319" s="287">
        <v>131.97999999999999</v>
      </c>
      <c r="C319" s="374">
        <v>268</v>
      </c>
      <c r="D319" s="374">
        <f t="shared" si="204"/>
        <v>217.76699999999997</v>
      </c>
      <c r="E319" s="374">
        <f t="shared" si="205"/>
        <v>198</v>
      </c>
      <c r="F319" s="374">
        <f t="shared" si="206"/>
        <v>197.96999999999997</v>
      </c>
      <c r="G319" s="424">
        <f t="shared" si="207"/>
        <v>17</v>
      </c>
      <c r="H319" s="291">
        <f t="shared" si="193"/>
        <v>168.29399999999998</v>
      </c>
      <c r="I319" s="322"/>
      <c r="J319" s="275" t="s">
        <v>184</v>
      </c>
      <c r="K319" s="287">
        <v>27.5</v>
      </c>
      <c r="L319" s="374">
        <v>65</v>
      </c>
      <c r="M319" s="374">
        <f t="shared" si="208"/>
        <v>188.76</v>
      </c>
      <c r="N319" s="374">
        <f t="shared" si="200"/>
        <v>172</v>
      </c>
      <c r="O319" s="374">
        <f t="shared" si="209"/>
        <v>171.60000000000002</v>
      </c>
      <c r="P319" s="424">
        <f t="shared" si="202"/>
        <v>161</v>
      </c>
      <c r="Q319" s="477">
        <f t="shared" si="198"/>
        <v>163.23999999999998</v>
      </c>
    </row>
    <row r="320" spans="1:17" ht="20.25" customHeight="1">
      <c r="A320" s="275" t="s">
        <v>610</v>
      </c>
      <c r="B320" s="287">
        <v>190.99</v>
      </c>
      <c r="C320" s="374">
        <v>427</v>
      </c>
      <c r="D320" s="374">
        <f t="shared" si="204"/>
        <v>315.13350000000003</v>
      </c>
      <c r="E320" s="374">
        <f t="shared" si="205"/>
        <v>287</v>
      </c>
      <c r="F320" s="374">
        <f t="shared" si="206"/>
        <v>286.48500000000001</v>
      </c>
      <c r="G320" s="424">
        <f t="shared" si="207"/>
        <v>25</v>
      </c>
      <c r="H320" s="291">
        <f t="shared" si="193"/>
        <v>174.13199999999998</v>
      </c>
      <c r="I320" s="322"/>
      <c r="J320" s="275" t="s">
        <v>185</v>
      </c>
      <c r="K320" s="287">
        <v>29.7</v>
      </c>
      <c r="L320" s="374">
        <v>70</v>
      </c>
      <c r="M320" s="374">
        <f t="shared" si="208"/>
        <v>192.39</v>
      </c>
      <c r="N320" s="374">
        <f t="shared" si="200"/>
        <v>175</v>
      </c>
      <c r="O320" s="374">
        <f t="shared" si="209"/>
        <v>174.89999999999998</v>
      </c>
      <c r="P320" s="424">
        <f t="shared" si="202"/>
        <v>164</v>
      </c>
      <c r="Q320" s="477">
        <f t="shared" si="198"/>
        <v>169.39999999999998</v>
      </c>
    </row>
    <row r="321" spans="1:17" ht="20.25" customHeight="1">
      <c r="A321" s="275" t="s">
        <v>604</v>
      </c>
      <c r="B321" s="287">
        <v>105.6</v>
      </c>
      <c r="C321" s="374">
        <v>237</v>
      </c>
      <c r="D321" s="374">
        <f t="shared" si="204"/>
        <v>174.23999999999998</v>
      </c>
      <c r="E321" s="374">
        <f t="shared" si="205"/>
        <v>159</v>
      </c>
      <c r="F321" s="374">
        <f t="shared" si="206"/>
        <v>158.39999999999998</v>
      </c>
      <c r="G321" s="424">
        <f t="shared" si="207"/>
        <v>29</v>
      </c>
      <c r="H321" s="291">
        <f t="shared" si="193"/>
        <v>244.636</v>
      </c>
      <c r="I321" s="322"/>
      <c r="J321" s="275" t="s">
        <v>186</v>
      </c>
      <c r="K321" s="287">
        <v>51.7</v>
      </c>
      <c r="L321" s="374">
        <v>120</v>
      </c>
      <c r="M321" s="374">
        <f t="shared" si="208"/>
        <v>199.64999999999998</v>
      </c>
      <c r="N321" s="374">
        <f t="shared" si="200"/>
        <v>182</v>
      </c>
      <c r="O321" s="374">
        <f t="shared" si="209"/>
        <v>181.5</v>
      </c>
      <c r="P321" s="424">
        <f t="shared" si="202"/>
        <v>170</v>
      </c>
      <c r="Q321" s="477">
        <f t="shared" si="198"/>
        <v>238.7</v>
      </c>
    </row>
    <row r="322" spans="1:17" ht="20.25" customHeight="1">
      <c r="A322" s="275" t="s">
        <v>605</v>
      </c>
      <c r="B322" s="287">
        <v>118.8</v>
      </c>
      <c r="C322" s="374">
        <v>262</v>
      </c>
      <c r="D322" s="374">
        <f t="shared" si="204"/>
        <v>196.01999999999998</v>
      </c>
      <c r="E322" s="374">
        <f t="shared" si="205"/>
        <v>179</v>
      </c>
      <c r="F322" s="374">
        <f t="shared" si="206"/>
        <v>178.2</v>
      </c>
      <c r="G322" s="424">
        <f t="shared" si="207"/>
        <v>44</v>
      </c>
      <c r="H322" s="291">
        <f t="shared" si="193"/>
        <v>266.85399999999998</v>
      </c>
      <c r="I322" s="322"/>
      <c r="J322" s="275" t="s">
        <v>187</v>
      </c>
      <c r="K322" s="287">
        <v>59.4</v>
      </c>
      <c r="L322" s="374">
        <v>135</v>
      </c>
      <c r="M322" s="374">
        <f t="shared" si="208"/>
        <v>281.32499999999999</v>
      </c>
      <c r="N322" s="374">
        <f t="shared" si="200"/>
        <v>256</v>
      </c>
      <c r="O322" s="374">
        <f t="shared" si="209"/>
        <v>255.75</v>
      </c>
      <c r="P322" s="424">
        <f t="shared" si="202"/>
        <v>239</v>
      </c>
      <c r="Q322" s="477">
        <f t="shared" si="198"/>
        <v>258.72000000000003</v>
      </c>
    </row>
    <row r="323" spans="1:17" ht="20.25" customHeight="1">
      <c r="A323" s="275" t="s">
        <v>606</v>
      </c>
      <c r="B323" s="287">
        <v>120.21</v>
      </c>
      <c r="C323" s="374">
        <v>268</v>
      </c>
      <c r="D323" s="374">
        <f t="shared" si="204"/>
        <v>198.34649999999999</v>
      </c>
      <c r="E323" s="374">
        <f t="shared" si="205"/>
        <v>181</v>
      </c>
      <c r="F323" s="374">
        <f t="shared" si="206"/>
        <v>180.315</v>
      </c>
      <c r="G323" s="424">
        <f t="shared" si="207"/>
        <v>48</v>
      </c>
      <c r="H323" s="291">
        <f t="shared" si="193"/>
        <v>351.12</v>
      </c>
      <c r="I323" s="322"/>
      <c r="J323" s="275" t="s">
        <v>188</v>
      </c>
      <c r="K323" s="287">
        <v>67</v>
      </c>
      <c r="L323" s="374">
        <v>155</v>
      </c>
      <c r="M323" s="374">
        <f t="shared" si="208"/>
        <v>304.92</v>
      </c>
      <c r="N323" s="374">
        <f t="shared" si="200"/>
        <v>278</v>
      </c>
      <c r="O323" s="374">
        <f t="shared" si="209"/>
        <v>277.20000000000005</v>
      </c>
      <c r="P323" s="424">
        <f t="shared" si="202"/>
        <v>259</v>
      </c>
      <c r="Q323" s="477">
        <f t="shared" si="198"/>
        <v>338.79999999999995</v>
      </c>
    </row>
    <row r="324" spans="1:17" ht="20.25" customHeight="1">
      <c r="A324" s="275" t="s">
        <v>607</v>
      </c>
      <c r="B324" s="287">
        <v>124.38</v>
      </c>
      <c r="C324" s="374">
        <v>279</v>
      </c>
      <c r="D324" s="374">
        <f t="shared" si="204"/>
        <v>205.22699999999998</v>
      </c>
      <c r="E324" s="374">
        <f t="shared" si="205"/>
        <v>187</v>
      </c>
      <c r="F324" s="374">
        <f t="shared" si="206"/>
        <v>186.57</v>
      </c>
      <c r="G324" s="424">
        <f t="shared" si="207"/>
        <v>61</v>
      </c>
      <c r="H324" s="291">
        <f t="shared" si="193"/>
        <v>468.15999999999991</v>
      </c>
      <c r="I324" s="322"/>
      <c r="J324" s="275" t="s">
        <v>189</v>
      </c>
      <c r="K324" s="287">
        <v>64.900000000000006</v>
      </c>
      <c r="L324" s="374">
        <v>155</v>
      </c>
      <c r="M324" s="374">
        <f t="shared" si="208"/>
        <v>399.29999999999995</v>
      </c>
      <c r="N324" s="374">
        <f t="shared" si="200"/>
        <v>363</v>
      </c>
      <c r="O324" s="374">
        <f t="shared" si="209"/>
        <v>363</v>
      </c>
      <c r="P324" s="424">
        <f t="shared" si="202"/>
        <v>339</v>
      </c>
      <c r="Q324" s="477">
        <f t="shared" si="198"/>
        <v>455.84</v>
      </c>
    </row>
    <row r="325" spans="1:17" ht="20.25" customHeight="1">
      <c r="A325" s="275" t="s">
        <v>608</v>
      </c>
      <c r="B325" s="287">
        <v>174.74</v>
      </c>
      <c r="C325" s="374">
        <v>392</v>
      </c>
      <c r="D325" s="374">
        <f t="shared" si="204"/>
        <v>288.32100000000003</v>
      </c>
      <c r="E325" s="374">
        <f t="shared" si="205"/>
        <v>263</v>
      </c>
      <c r="F325" s="374">
        <f t="shared" si="206"/>
        <v>262.11</v>
      </c>
      <c r="G325" s="424">
        <f t="shared" si="207"/>
        <v>81</v>
      </c>
      <c r="H325" s="291" t="e">
        <f>#REF!*1.4</f>
        <v>#REF!</v>
      </c>
      <c r="I325" s="322"/>
      <c r="J325" s="275" t="s">
        <v>190</v>
      </c>
      <c r="K325" s="287">
        <v>110</v>
      </c>
      <c r="L325" s="374">
        <v>250</v>
      </c>
      <c r="M325" s="374">
        <f t="shared" si="208"/>
        <v>537.24</v>
      </c>
      <c r="N325" s="374">
        <f t="shared" si="200"/>
        <v>489</v>
      </c>
      <c r="O325" s="374">
        <f t="shared" si="209"/>
        <v>488.40000000000003</v>
      </c>
      <c r="P325" s="424">
        <f t="shared" si="202"/>
        <v>456</v>
      </c>
      <c r="Q325" s="477" t="e">
        <f>#REF!*1.4</f>
        <v>#REF!</v>
      </c>
    </row>
    <row r="326" spans="1:17" ht="20.25" customHeight="1">
      <c r="A326" s="275" t="s">
        <v>609</v>
      </c>
      <c r="B326" s="287">
        <v>190.61</v>
      </c>
      <c r="C326" s="374">
        <v>424</v>
      </c>
      <c r="D326" s="374">
        <f t="shared" si="204"/>
        <v>314.50650000000002</v>
      </c>
      <c r="E326" s="374">
        <f t="shared" si="205"/>
        <v>286</v>
      </c>
      <c r="F326" s="374">
        <f t="shared" si="206"/>
        <v>285.91500000000002</v>
      </c>
      <c r="G326" s="424">
        <f t="shared" si="207"/>
        <v>106</v>
      </c>
      <c r="H326" s="291">
        <f>B329*1.4</f>
        <v>407.4</v>
      </c>
      <c r="I326" s="322"/>
      <c r="J326" s="275" t="s">
        <v>191</v>
      </c>
      <c r="K326" s="287">
        <v>121</v>
      </c>
      <c r="L326" s="374">
        <f t="shared" ref="L326:L336" si="210">CEILING(M315,1)</f>
        <v>200</v>
      </c>
      <c r="M326" s="374" t="e">
        <f>#REF!*1.65</f>
        <v>#REF!</v>
      </c>
      <c r="N326" s="374" t="e">
        <f t="shared" si="200"/>
        <v>#REF!</v>
      </c>
      <c r="O326" s="374" t="e">
        <f>#REF!*1.5</f>
        <v>#REF!</v>
      </c>
      <c r="P326" s="424" t="e">
        <f t="shared" si="202"/>
        <v>#REF!</v>
      </c>
      <c r="Q326" s="477">
        <f t="shared" ref="Q326:Q332" si="211">K337*1.4</f>
        <v>385</v>
      </c>
    </row>
    <row r="327" spans="1:17" ht="20.25" customHeight="1">
      <c r="A327" s="275" t="s">
        <v>612</v>
      </c>
      <c r="B327" s="287">
        <v>250.8</v>
      </c>
      <c r="C327" s="374">
        <v>552</v>
      </c>
      <c r="D327" s="374">
        <f t="shared" si="204"/>
        <v>413.82</v>
      </c>
      <c r="E327" s="374">
        <f t="shared" si="205"/>
        <v>377</v>
      </c>
      <c r="F327" s="374">
        <f t="shared" si="206"/>
        <v>376.20000000000005</v>
      </c>
      <c r="G327" s="424">
        <f t="shared" si="207"/>
        <v>125</v>
      </c>
      <c r="H327" s="291" t="e">
        <f>#REF!*1.4</f>
        <v>#REF!</v>
      </c>
      <c r="I327" s="322"/>
      <c r="J327" s="275" t="s">
        <v>192</v>
      </c>
      <c r="K327" s="287">
        <v>128.69999999999999</v>
      </c>
      <c r="L327" s="374">
        <f t="shared" si="210"/>
        <v>213</v>
      </c>
      <c r="M327" s="374">
        <f t="shared" ref="M327:M333" si="212">K337*1.65</f>
        <v>453.75</v>
      </c>
      <c r="N327" s="374">
        <f t="shared" si="200"/>
        <v>413</v>
      </c>
      <c r="O327" s="374">
        <f t="shared" ref="O327:O333" si="213">K337*1.5</f>
        <v>412.5</v>
      </c>
      <c r="P327" s="424">
        <f t="shared" si="202"/>
        <v>385</v>
      </c>
      <c r="Q327" s="477">
        <f t="shared" si="211"/>
        <v>461.99999999999994</v>
      </c>
    </row>
    <row r="328" spans="1:17" ht="20.25" customHeight="1">
      <c r="A328" s="275" t="s">
        <v>613</v>
      </c>
      <c r="B328" s="287">
        <v>334.4</v>
      </c>
      <c r="C328" s="374">
        <f t="shared" ref="C328" si="214">CEILING(D328,1)</f>
        <v>552</v>
      </c>
      <c r="D328" s="374">
        <f t="shared" si="204"/>
        <v>551.75999999999988</v>
      </c>
      <c r="E328" s="374">
        <f t="shared" si="205"/>
        <v>502</v>
      </c>
      <c r="F328" s="374">
        <f t="shared" si="206"/>
        <v>501.59999999999997</v>
      </c>
      <c r="G328" s="424">
        <f t="shared" si="207"/>
        <v>75</v>
      </c>
      <c r="H328" s="291">
        <f t="shared" ref="H328:H333" si="215">B330*1.4</f>
        <v>481.34561999999994</v>
      </c>
      <c r="I328" s="322"/>
      <c r="J328" s="275" t="s">
        <v>611</v>
      </c>
      <c r="K328" s="287">
        <v>187</v>
      </c>
      <c r="L328" s="374">
        <v>425</v>
      </c>
      <c r="M328" s="374">
        <f t="shared" si="212"/>
        <v>544.5</v>
      </c>
      <c r="N328" s="374">
        <f t="shared" si="200"/>
        <v>495</v>
      </c>
      <c r="O328" s="374">
        <f t="shared" si="213"/>
        <v>495</v>
      </c>
      <c r="P328" s="424">
        <f t="shared" si="202"/>
        <v>462</v>
      </c>
      <c r="Q328" s="477">
        <f t="shared" si="211"/>
        <v>502.04</v>
      </c>
    </row>
    <row r="329" spans="1:17" ht="20.25" customHeight="1">
      <c r="A329" s="275" t="s">
        <v>616</v>
      </c>
      <c r="B329" s="287">
        <v>291</v>
      </c>
      <c r="C329" s="374">
        <v>663</v>
      </c>
      <c r="D329" s="374" t="e">
        <f>#REF!*1.65</f>
        <v>#REF!</v>
      </c>
      <c r="E329" s="374" t="e">
        <f t="shared" si="205"/>
        <v>#REF!</v>
      </c>
      <c r="F329" s="374" t="e">
        <f>#REF!*1.5</f>
        <v>#REF!</v>
      </c>
      <c r="G329" s="424">
        <f t="shared" si="207"/>
        <v>87</v>
      </c>
      <c r="H329" s="291">
        <f t="shared" si="215"/>
        <v>523.98541999999986</v>
      </c>
      <c r="I329" s="322"/>
      <c r="J329" s="275" t="s">
        <v>193</v>
      </c>
      <c r="K329" s="287">
        <v>102.3</v>
      </c>
      <c r="L329" s="374">
        <v>235</v>
      </c>
      <c r="M329" s="374">
        <f t="shared" si="212"/>
        <v>591.69000000000005</v>
      </c>
      <c r="N329" s="374">
        <f t="shared" si="200"/>
        <v>538</v>
      </c>
      <c r="O329" s="374">
        <f t="shared" si="213"/>
        <v>537.90000000000009</v>
      </c>
      <c r="P329" s="424">
        <f t="shared" si="202"/>
        <v>503</v>
      </c>
      <c r="Q329" s="477">
        <f t="shared" si="211"/>
        <v>539</v>
      </c>
    </row>
    <row r="330" spans="1:17" ht="20.25" customHeight="1">
      <c r="A330" s="275" t="s">
        <v>617</v>
      </c>
      <c r="B330" s="287">
        <v>343.81829999999997</v>
      </c>
      <c r="C330" s="374">
        <v>753</v>
      </c>
      <c r="D330" s="374">
        <f>B329*1.65</f>
        <v>480.15</v>
      </c>
      <c r="E330" s="374">
        <f t="shared" si="205"/>
        <v>437</v>
      </c>
      <c r="F330" s="374">
        <f>B329*1.5</f>
        <v>436.5</v>
      </c>
      <c r="G330" s="424">
        <f t="shared" si="207"/>
        <v>106</v>
      </c>
      <c r="H330" s="291">
        <f t="shared" si="215"/>
        <v>567.79827999999998</v>
      </c>
      <c r="I330" s="322"/>
      <c r="J330" s="275" t="s">
        <v>194</v>
      </c>
      <c r="K330" s="287">
        <v>114.4</v>
      </c>
      <c r="L330" s="374">
        <v>260</v>
      </c>
      <c r="M330" s="374">
        <f t="shared" si="212"/>
        <v>635.25</v>
      </c>
      <c r="N330" s="374">
        <f t="shared" si="200"/>
        <v>578</v>
      </c>
      <c r="O330" s="374">
        <f t="shared" si="213"/>
        <v>577.5</v>
      </c>
      <c r="P330" s="424">
        <f t="shared" si="202"/>
        <v>539</v>
      </c>
      <c r="Q330" s="477">
        <f t="shared" si="211"/>
        <v>622.0619999999999</v>
      </c>
    </row>
    <row r="331" spans="1:17" ht="20.25" customHeight="1">
      <c r="A331" s="275" t="s">
        <v>618</v>
      </c>
      <c r="B331" s="287">
        <v>374.27529999999996</v>
      </c>
      <c r="C331" s="374">
        <v>765</v>
      </c>
      <c r="D331" s="374" t="e">
        <f>#REF!*1.65</f>
        <v>#REF!</v>
      </c>
      <c r="E331" s="374" t="e">
        <f t="shared" si="205"/>
        <v>#REF!</v>
      </c>
      <c r="F331" s="374" t="e">
        <f>#REF!*1.5</f>
        <v>#REF!</v>
      </c>
      <c r="G331" s="424">
        <f t="shared" si="207"/>
        <v>133</v>
      </c>
      <c r="H331" s="291">
        <f t="shared" si="215"/>
        <v>663.43059999999991</v>
      </c>
      <c r="I331" s="322"/>
      <c r="J331" s="275" t="s">
        <v>195</v>
      </c>
      <c r="K331" s="287">
        <v>116.6</v>
      </c>
      <c r="L331" s="374">
        <v>265</v>
      </c>
      <c r="M331" s="374">
        <f t="shared" si="212"/>
        <v>733.14449999999988</v>
      </c>
      <c r="N331" s="374">
        <f t="shared" si="200"/>
        <v>667</v>
      </c>
      <c r="O331" s="374">
        <f t="shared" si="213"/>
        <v>666.495</v>
      </c>
      <c r="P331" s="424">
        <f t="shared" si="202"/>
        <v>623</v>
      </c>
      <c r="Q331" s="477">
        <f t="shared" si="211"/>
        <v>894.572</v>
      </c>
    </row>
    <row r="332" spans="1:17" ht="20.25" customHeight="1">
      <c r="A332" s="275" t="s">
        <v>619</v>
      </c>
      <c r="B332" s="287">
        <v>405.5702</v>
      </c>
      <c r="C332" s="374">
        <v>878</v>
      </c>
      <c r="D332" s="374">
        <f t="shared" ref="D332:D337" si="216">B330*1.65</f>
        <v>567.30019499999992</v>
      </c>
      <c r="E332" s="374">
        <f t="shared" si="205"/>
        <v>516</v>
      </c>
      <c r="F332" s="374">
        <f t="shared" ref="F332:F337" si="217">B330*1.5</f>
        <v>515.72744999999998</v>
      </c>
      <c r="G332" s="424">
        <f t="shared" si="207"/>
        <v>150</v>
      </c>
      <c r="H332" s="291">
        <f t="shared" si="215"/>
        <v>954.03560000000004</v>
      </c>
      <c r="I332" s="322"/>
      <c r="J332" s="275" t="s">
        <v>196</v>
      </c>
      <c r="K332" s="287">
        <v>121</v>
      </c>
      <c r="L332" s="374">
        <v>275</v>
      </c>
      <c r="M332" s="374">
        <f t="shared" si="212"/>
        <v>1054.317</v>
      </c>
      <c r="N332" s="374">
        <f t="shared" si="200"/>
        <v>959</v>
      </c>
      <c r="O332" s="374">
        <f t="shared" si="213"/>
        <v>958.47</v>
      </c>
      <c r="P332" s="424">
        <f t="shared" si="202"/>
        <v>895</v>
      </c>
      <c r="Q332" s="477">
        <f t="shared" si="211"/>
        <v>1113.896</v>
      </c>
    </row>
    <row r="333" spans="1:17" ht="20.25" customHeight="1">
      <c r="A333" s="275" t="s">
        <v>620</v>
      </c>
      <c r="B333" s="287">
        <v>473.87899999999996</v>
      </c>
      <c r="C333" s="374">
        <v>1014</v>
      </c>
      <c r="D333" s="374">
        <f t="shared" si="216"/>
        <v>617.55424499999992</v>
      </c>
      <c r="E333" s="374">
        <f t="shared" si="205"/>
        <v>562</v>
      </c>
      <c r="F333" s="374">
        <f t="shared" si="217"/>
        <v>561.41294999999991</v>
      </c>
      <c r="G333" s="424">
        <f t="shared" si="207"/>
        <v>206</v>
      </c>
      <c r="H333" s="291">
        <f t="shared" si="215"/>
        <v>1187.8815199999999</v>
      </c>
      <c r="I333" s="322"/>
      <c r="J333" s="275" t="s">
        <v>197</v>
      </c>
      <c r="K333" s="287">
        <v>170.5</v>
      </c>
      <c r="L333" s="374">
        <v>390</v>
      </c>
      <c r="M333" s="374">
        <f t="shared" si="212"/>
        <v>1312.8059999999998</v>
      </c>
      <c r="N333" s="374">
        <f t="shared" si="200"/>
        <v>1194</v>
      </c>
      <c r="O333" s="374">
        <f t="shared" si="213"/>
        <v>1193.46</v>
      </c>
      <c r="P333" s="424">
        <f t="shared" si="202"/>
        <v>1114</v>
      </c>
      <c r="Q333" s="477" t="e">
        <f>#REF!*1.4</f>
        <v>#REF!</v>
      </c>
    </row>
    <row r="334" spans="1:17" ht="20.25" customHeight="1">
      <c r="A334" s="275" t="s">
        <v>621</v>
      </c>
      <c r="B334" s="287">
        <v>681.45400000000006</v>
      </c>
      <c r="C334" s="374">
        <v>1458</v>
      </c>
      <c r="D334" s="374">
        <f t="shared" si="216"/>
        <v>669.19083000000001</v>
      </c>
      <c r="E334" s="374">
        <f t="shared" si="205"/>
        <v>609</v>
      </c>
      <c r="F334" s="374">
        <f t="shared" si="217"/>
        <v>608.35529999999994</v>
      </c>
      <c r="G334" s="424">
        <f t="shared" si="207"/>
        <v>254</v>
      </c>
      <c r="H334" s="291" t="e">
        <f>#REF!*1.4</f>
        <v>#REF!</v>
      </c>
      <c r="I334" s="322"/>
      <c r="J334" s="275" t="s">
        <v>198</v>
      </c>
      <c r="K334" s="287">
        <v>184.8</v>
      </c>
      <c r="L334" s="374">
        <v>420</v>
      </c>
      <c r="M334" s="374" t="e">
        <f>#REF!*1.65</f>
        <v>#REF!</v>
      </c>
      <c r="N334" s="374" t="e">
        <f t="shared" si="200"/>
        <v>#REF!</v>
      </c>
      <c r="O334" s="374" t="e">
        <f>#REF!*1.5</f>
        <v>#REF!</v>
      </c>
      <c r="P334" s="424" t="e">
        <f t="shared" si="202"/>
        <v>#REF!</v>
      </c>
      <c r="Q334" s="477">
        <f>K344*1.4</f>
        <v>1479.66</v>
      </c>
    </row>
    <row r="335" spans="1:17" ht="20.25" customHeight="1">
      <c r="A335" s="275" t="s">
        <v>622</v>
      </c>
      <c r="B335" s="287">
        <v>848.48680000000002</v>
      </c>
      <c r="C335" s="374">
        <v>1815</v>
      </c>
      <c r="D335" s="374">
        <f t="shared" si="216"/>
        <v>781.90034999999989</v>
      </c>
      <c r="E335" s="374">
        <f t="shared" si="205"/>
        <v>711</v>
      </c>
      <c r="F335" s="374">
        <f t="shared" si="217"/>
        <v>710.81849999999997</v>
      </c>
      <c r="G335" s="424">
        <f t="shared" si="207"/>
        <v>207</v>
      </c>
      <c r="H335" s="291">
        <f>B336*1.4</f>
        <v>1578.0240000000001</v>
      </c>
      <c r="I335" s="322"/>
      <c r="J335" s="275" t="s">
        <v>199</v>
      </c>
      <c r="K335" s="287">
        <v>242</v>
      </c>
      <c r="L335" s="374">
        <v>550</v>
      </c>
      <c r="M335" s="374">
        <f>K344*1.65</f>
        <v>1743.885</v>
      </c>
      <c r="N335" s="374">
        <f t="shared" si="200"/>
        <v>1586</v>
      </c>
      <c r="O335" s="374">
        <f>K344*1.5</f>
        <v>1585.3500000000001</v>
      </c>
      <c r="P335" s="424">
        <f t="shared" si="202"/>
        <v>1480</v>
      </c>
      <c r="Q335" s="477" t="e">
        <f>#REF!*1.4</f>
        <v>#REF!</v>
      </c>
    </row>
    <row r="336" spans="1:17" ht="20.25" customHeight="1">
      <c r="A336" s="275" t="s">
        <v>624</v>
      </c>
      <c r="B336" s="287">
        <v>1127.1600000000001</v>
      </c>
      <c r="C336" s="374">
        <f>CEILING(D339,1)</f>
        <v>1860</v>
      </c>
      <c r="D336" s="374">
        <f t="shared" si="216"/>
        <v>1124.3991000000001</v>
      </c>
      <c r="E336" s="374">
        <f t="shared" si="205"/>
        <v>1023</v>
      </c>
      <c r="F336" s="374">
        <f t="shared" si="217"/>
        <v>1022.181</v>
      </c>
      <c r="G336" s="424">
        <f t="shared" si="207"/>
        <v>232</v>
      </c>
      <c r="H336" s="291" t="e">
        <f>#REF!*1.4</f>
        <v>#REF!</v>
      </c>
      <c r="I336" s="322"/>
      <c r="J336" s="275" t="s">
        <v>200</v>
      </c>
      <c r="K336" s="287">
        <v>325.60000000000002</v>
      </c>
      <c r="L336" s="374">
        <f t="shared" si="210"/>
        <v>538</v>
      </c>
      <c r="M336" s="374" t="e">
        <f>#REF!*1.65</f>
        <v>#REF!</v>
      </c>
      <c r="N336" s="374" t="e">
        <f t="shared" si="200"/>
        <v>#REF!</v>
      </c>
      <c r="O336" s="374" t="e">
        <f>#REF!*1.5</f>
        <v>#REF!</v>
      </c>
      <c r="P336" s="424" t="e">
        <f t="shared" si="202"/>
        <v>#REF!</v>
      </c>
      <c r="Q336" s="477">
        <f>K345*1.4</f>
        <v>685.66679999999997</v>
      </c>
    </row>
    <row r="337" spans="1:17" ht="20.25" customHeight="1">
      <c r="A337" s="275" t="s">
        <v>626</v>
      </c>
      <c r="B337" s="287">
        <v>505.428</v>
      </c>
      <c r="C337" s="374">
        <v>1003</v>
      </c>
      <c r="D337" s="374">
        <f t="shared" si="216"/>
        <v>1400.0032200000001</v>
      </c>
      <c r="E337" s="374">
        <f t="shared" si="205"/>
        <v>1273</v>
      </c>
      <c r="F337" s="374">
        <f t="shared" si="217"/>
        <v>1272.7302</v>
      </c>
      <c r="G337" s="424">
        <f t="shared" si="207"/>
        <v>263</v>
      </c>
      <c r="H337" s="291">
        <f t="shared" ref="H337:H344" si="218">B337*1.4</f>
        <v>707.5992</v>
      </c>
      <c r="I337" s="322"/>
      <c r="J337" s="275" t="s">
        <v>1111</v>
      </c>
      <c r="K337" s="287">
        <v>275</v>
      </c>
      <c r="L337" s="374">
        <v>660</v>
      </c>
      <c r="M337" s="374">
        <f>K345*1.65</f>
        <v>808.10730000000001</v>
      </c>
      <c r="N337" s="374">
        <f t="shared" si="200"/>
        <v>735</v>
      </c>
      <c r="O337" s="374">
        <f>K345*1.5</f>
        <v>734.64300000000003</v>
      </c>
      <c r="P337" s="424">
        <f t="shared" si="202"/>
        <v>686</v>
      </c>
      <c r="Q337" s="477">
        <f>K346*1.4</f>
        <v>1071.8847999999998</v>
      </c>
    </row>
    <row r="338" spans="1:17" ht="20.25" customHeight="1">
      <c r="A338" s="275" t="s">
        <v>627</v>
      </c>
      <c r="B338" s="287">
        <v>790.13199999999995</v>
      </c>
      <c r="C338" s="374">
        <f>CEILING(D342,1)</f>
        <v>1304</v>
      </c>
      <c r="D338" s="374" t="e">
        <f>#REF!*1.65</f>
        <v>#REF!</v>
      </c>
      <c r="E338" s="374" t="e">
        <f t="shared" si="205"/>
        <v>#REF!</v>
      </c>
      <c r="F338" s="374" t="e">
        <f>#REF!*1.5</f>
        <v>#REF!</v>
      </c>
      <c r="G338" s="424">
        <f t="shared" si="207"/>
        <v>333</v>
      </c>
      <c r="H338" s="291">
        <f t="shared" si="218"/>
        <v>1106.1847999999998</v>
      </c>
      <c r="I338" s="322"/>
      <c r="J338" s="275" t="s">
        <v>203</v>
      </c>
      <c r="K338" s="287">
        <v>330</v>
      </c>
      <c r="L338" s="374">
        <v>750</v>
      </c>
      <c r="M338" s="374">
        <f>K346*1.65</f>
        <v>1263.2927999999999</v>
      </c>
      <c r="N338" s="374">
        <f t="shared" si="200"/>
        <v>1149</v>
      </c>
      <c r="O338" s="374">
        <f>K346*1.5</f>
        <v>1148.4479999999999</v>
      </c>
      <c r="P338" s="424">
        <f t="shared" si="202"/>
        <v>1072</v>
      </c>
      <c r="Q338" s="477">
        <f>K347*1.4</f>
        <v>1111.4964</v>
      </c>
    </row>
    <row r="339" spans="1:17" ht="20.25" customHeight="1">
      <c r="A339" s="275" t="s">
        <v>628</v>
      </c>
      <c r="B339" s="287">
        <v>819.11599999999999</v>
      </c>
      <c r="C339" s="374">
        <v>1410</v>
      </c>
      <c r="D339" s="374">
        <f>B336*1.65</f>
        <v>1859.8140000000001</v>
      </c>
      <c r="E339" s="374">
        <f t="shared" si="205"/>
        <v>1691</v>
      </c>
      <c r="F339" s="374">
        <f>B336*1.5</f>
        <v>1690.7400000000002</v>
      </c>
      <c r="G339" s="424">
        <f t="shared" si="207"/>
        <v>343</v>
      </c>
      <c r="H339" s="291">
        <f t="shared" si="218"/>
        <v>1146.7623999999998</v>
      </c>
      <c r="I339" s="322"/>
      <c r="J339" s="275" t="s">
        <v>204</v>
      </c>
      <c r="K339" s="287">
        <v>358.6</v>
      </c>
      <c r="L339" s="374">
        <v>762</v>
      </c>
      <c r="M339" s="374">
        <f>K347*1.65</f>
        <v>1309.9779000000001</v>
      </c>
      <c r="N339" s="374">
        <f t="shared" si="200"/>
        <v>1191</v>
      </c>
      <c r="O339" s="374">
        <f>K347*1.5</f>
        <v>1190.8890000000001</v>
      </c>
      <c r="P339" s="424">
        <f t="shared" si="202"/>
        <v>1112</v>
      </c>
      <c r="Q339" s="477" t="e">
        <f>#REF!*1.4</f>
        <v>#REF!</v>
      </c>
    </row>
    <row r="340" spans="1:17" ht="20.25" customHeight="1">
      <c r="A340" s="275" t="s">
        <v>1113</v>
      </c>
      <c r="B340" s="287">
        <v>1247.5540000000001</v>
      </c>
      <c r="C340" s="374">
        <f>CEILING(D344,1)</f>
        <v>2059</v>
      </c>
      <c r="D340" s="374" t="e">
        <f>#REF!*1.65</f>
        <v>#REF!</v>
      </c>
      <c r="E340" s="374" t="e">
        <f t="shared" si="205"/>
        <v>#REF!</v>
      </c>
      <c r="F340" s="374" t="e">
        <f>#REF!*1.5</f>
        <v>#REF!</v>
      </c>
      <c r="G340" s="424">
        <f t="shared" si="207"/>
        <v>389</v>
      </c>
      <c r="H340" s="291">
        <f t="shared" si="218"/>
        <v>1746.5756000000001</v>
      </c>
      <c r="I340" s="322"/>
      <c r="J340" s="275" t="s">
        <v>205</v>
      </c>
      <c r="K340" s="287">
        <v>385</v>
      </c>
      <c r="L340" s="374">
        <v>875</v>
      </c>
      <c r="M340" s="374" t="e">
        <f>#REF!*1.65</f>
        <v>#REF!</v>
      </c>
      <c r="N340" s="374" t="e">
        <f t="shared" si="200"/>
        <v>#REF!</v>
      </c>
      <c r="O340" s="374" t="e">
        <f>#REF!*1.5</f>
        <v>#REF!</v>
      </c>
      <c r="P340" s="424" t="e">
        <f t="shared" si="202"/>
        <v>#REF!</v>
      </c>
      <c r="Q340" s="477">
        <f>K348*1.4</f>
        <v>534.75519999999995</v>
      </c>
    </row>
    <row r="341" spans="1:17" ht="20.25" customHeight="1">
      <c r="A341" s="275" t="s">
        <v>630</v>
      </c>
      <c r="B341" s="287">
        <v>421.14800000000002</v>
      </c>
      <c r="C341" s="374">
        <v>810</v>
      </c>
      <c r="D341" s="374">
        <f t="shared" ref="D341:D348" si="219">B337*1.65</f>
        <v>833.95619999999997</v>
      </c>
      <c r="E341" s="374">
        <f t="shared" si="205"/>
        <v>759</v>
      </c>
      <c r="F341" s="374">
        <f t="shared" ref="F341:F348" si="220">B337*1.5</f>
        <v>758.14200000000005</v>
      </c>
      <c r="G341" s="424">
        <f t="shared" si="207"/>
        <v>407</v>
      </c>
      <c r="H341" s="291">
        <f t="shared" si="218"/>
        <v>589.60720000000003</v>
      </c>
      <c r="I341" s="322"/>
      <c r="J341" s="275" t="s">
        <v>206</v>
      </c>
      <c r="K341" s="287">
        <v>444.33</v>
      </c>
      <c r="L341" s="374">
        <v>1010</v>
      </c>
      <c r="M341" s="374">
        <f>K348*1.65</f>
        <v>630.24720000000002</v>
      </c>
      <c r="N341" s="374">
        <f t="shared" si="200"/>
        <v>573</v>
      </c>
      <c r="O341" s="374">
        <f>K348*1.5</f>
        <v>572.952</v>
      </c>
      <c r="P341" s="424">
        <f t="shared" si="202"/>
        <v>535</v>
      </c>
      <c r="Q341" s="477">
        <f>K349*1.4</f>
        <v>912.70199999999988</v>
      </c>
    </row>
    <row r="342" spans="1:17" ht="20.25" customHeight="1">
      <c r="A342" s="275" t="s">
        <v>631</v>
      </c>
      <c r="B342" s="287">
        <v>731.86400000000003</v>
      </c>
      <c r="C342" s="374">
        <v>1381</v>
      </c>
      <c r="D342" s="374">
        <f t="shared" si="219"/>
        <v>1303.7177999999999</v>
      </c>
      <c r="E342" s="374">
        <f t="shared" si="205"/>
        <v>1186</v>
      </c>
      <c r="F342" s="374">
        <f t="shared" si="220"/>
        <v>1185.1979999999999</v>
      </c>
      <c r="G342" s="424">
        <f t="shared" si="207"/>
        <v>908</v>
      </c>
      <c r="H342" s="291">
        <f t="shared" si="218"/>
        <v>1024.6096</v>
      </c>
      <c r="I342" s="322"/>
      <c r="J342" s="275" t="s">
        <v>207</v>
      </c>
      <c r="K342" s="287">
        <v>638.98</v>
      </c>
      <c r="L342" s="374">
        <v>1455</v>
      </c>
      <c r="M342" s="374">
        <f>K349*1.65</f>
        <v>1075.6844999999998</v>
      </c>
      <c r="N342" s="374">
        <f t="shared" si="200"/>
        <v>978</v>
      </c>
      <c r="O342" s="374">
        <f>K349*1.5</f>
        <v>977.89499999999998</v>
      </c>
      <c r="P342" s="424">
        <f t="shared" si="202"/>
        <v>913</v>
      </c>
      <c r="Q342" s="477">
        <f>K350*1.4</f>
        <v>1213.0719999999999</v>
      </c>
    </row>
    <row r="343" spans="1:17" ht="20.25" customHeight="1">
      <c r="A343" s="275" t="s">
        <v>632</v>
      </c>
      <c r="B343" s="287">
        <v>894.19399999999996</v>
      </c>
      <c r="C343" s="374">
        <v>1998</v>
      </c>
      <c r="D343" s="374">
        <f t="shared" si="219"/>
        <v>1351.5413999999998</v>
      </c>
      <c r="E343" s="374">
        <f t="shared" si="205"/>
        <v>1229</v>
      </c>
      <c r="F343" s="374">
        <f t="shared" si="220"/>
        <v>1228.674</v>
      </c>
      <c r="G343" s="424">
        <f t="shared" si="207"/>
        <v>968</v>
      </c>
      <c r="H343" s="291">
        <f t="shared" si="218"/>
        <v>1251.8715999999999</v>
      </c>
      <c r="I343" s="299"/>
      <c r="J343" s="275" t="s">
        <v>208</v>
      </c>
      <c r="K343" s="287">
        <v>795.64</v>
      </c>
      <c r="L343" s="374">
        <v>1810</v>
      </c>
      <c r="M343" s="503">
        <f>K350*1.65</f>
        <v>1429.692</v>
      </c>
      <c r="N343" s="374">
        <f t="shared" si="200"/>
        <v>1300</v>
      </c>
      <c r="O343" s="374">
        <f>K350*1.5</f>
        <v>1299.72</v>
      </c>
      <c r="P343" s="424">
        <f>CEILING(Q342,1)</f>
        <v>1214</v>
      </c>
      <c r="Q343" s="477">
        <f>K351*1.4</f>
        <v>1982.9123999999999</v>
      </c>
    </row>
    <row r="344" spans="1:17" ht="20.25" customHeight="1" thickBot="1">
      <c r="A344" s="277" t="s">
        <v>633</v>
      </c>
      <c r="B344" s="289">
        <v>1461.684</v>
      </c>
      <c r="C344" s="377">
        <f>CEILING(D348,1)</f>
        <v>2412</v>
      </c>
      <c r="D344" s="374">
        <f t="shared" si="219"/>
        <v>2058.4641000000001</v>
      </c>
      <c r="E344" s="374">
        <f t="shared" si="205"/>
        <v>1872</v>
      </c>
      <c r="F344" s="374">
        <f t="shared" si="220"/>
        <v>1871.3310000000001</v>
      </c>
      <c r="G344" s="424">
        <f t="shared" si="207"/>
        <v>1170</v>
      </c>
      <c r="H344" s="291">
        <f t="shared" si="218"/>
        <v>2046.3575999999998</v>
      </c>
      <c r="I344" s="299"/>
      <c r="J344" s="275" t="s">
        <v>210</v>
      </c>
      <c r="K344" s="287">
        <v>1056.9000000000001</v>
      </c>
      <c r="L344" s="374">
        <f>CEILING(M335,1)</f>
        <v>1744</v>
      </c>
      <c r="M344" s="501">
        <f>K351*1.65</f>
        <v>2337.0038999999997</v>
      </c>
      <c r="N344" s="377">
        <f t="shared" si="200"/>
        <v>2125</v>
      </c>
      <c r="O344" s="377">
        <f>K351*1.5</f>
        <v>2124.549</v>
      </c>
      <c r="P344" s="429">
        <f t="shared" si="202"/>
        <v>1983</v>
      </c>
    </row>
    <row r="345" spans="1:17" ht="20.25" customHeight="1" thickBot="1">
      <c r="D345" s="374">
        <f t="shared" si="219"/>
        <v>694.89419999999996</v>
      </c>
      <c r="E345" s="374">
        <f t="shared" si="205"/>
        <v>632</v>
      </c>
      <c r="F345" s="374">
        <f t="shared" si="220"/>
        <v>631.72199999999998</v>
      </c>
      <c r="G345" s="424">
        <f t="shared" si="207"/>
        <v>1513</v>
      </c>
      <c r="H345" s="291">
        <f t="shared" ref="H345:H346" si="221">B316*1.4</f>
        <v>93.253999999999991</v>
      </c>
      <c r="I345" s="299"/>
      <c r="J345" s="275" t="s">
        <v>212</v>
      </c>
      <c r="K345" s="287">
        <v>489.762</v>
      </c>
      <c r="L345" s="374">
        <v>998</v>
      </c>
    </row>
    <row r="346" spans="1:17" ht="20.25" customHeight="1" thickBot="1">
      <c r="A346" s="378" t="s">
        <v>756</v>
      </c>
      <c r="B346" s="332" t="s">
        <v>851</v>
      </c>
      <c r="C346" s="421" t="s">
        <v>790</v>
      </c>
      <c r="D346" s="374">
        <f t="shared" si="219"/>
        <v>1207.5755999999999</v>
      </c>
      <c r="E346" s="374">
        <f t="shared" si="205"/>
        <v>1098</v>
      </c>
      <c r="F346" s="374">
        <f t="shared" si="220"/>
        <v>1097.796</v>
      </c>
      <c r="G346" s="424">
        <f t="shared" si="207"/>
        <v>1775</v>
      </c>
      <c r="H346" s="291">
        <f t="shared" si="221"/>
        <v>158.64799999999997</v>
      </c>
      <c r="I346" s="299"/>
      <c r="J346" s="275" t="s">
        <v>1112</v>
      </c>
      <c r="K346" s="287">
        <v>765.63199999999995</v>
      </c>
      <c r="L346" s="374">
        <f>CEILING(M338,1)</f>
        <v>1264</v>
      </c>
    </row>
    <row r="347" spans="1:17" ht="20.25" customHeight="1" thickBot="1">
      <c r="A347" s="379" t="s">
        <v>757</v>
      </c>
      <c r="B347" s="375">
        <v>9.2092000000000009</v>
      </c>
      <c r="C347" s="374">
        <v>12</v>
      </c>
      <c r="D347" s="374">
        <f t="shared" si="219"/>
        <v>1475.4200999999998</v>
      </c>
      <c r="E347" s="374">
        <f t="shared" si="205"/>
        <v>1342</v>
      </c>
      <c r="F347" s="374">
        <f t="shared" si="220"/>
        <v>1341.2909999999999</v>
      </c>
      <c r="G347" s="424">
        <f t="shared" si="207"/>
        <v>525</v>
      </c>
      <c r="H347" s="291">
        <f>B347*1.4</f>
        <v>12.89288</v>
      </c>
      <c r="I347" s="299"/>
      <c r="J347" s="275" t="s">
        <v>214</v>
      </c>
      <c r="K347" s="287">
        <v>793.92600000000004</v>
      </c>
      <c r="L347" s="374">
        <v>1400</v>
      </c>
      <c r="M347" s="466"/>
      <c r="N347" s="465" t="s">
        <v>791</v>
      </c>
      <c r="O347" s="466"/>
      <c r="P347" s="467" t="s">
        <v>635</v>
      </c>
      <c r="Q347" s="468">
        <f t="shared" ref="Q347:Q363" si="222">K355*1.4</f>
        <v>0</v>
      </c>
    </row>
    <row r="348" spans="1:17" ht="20.25" customHeight="1" thickBot="1">
      <c r="A348" s="379" t="s">
        <v>758</v>
      </c>
      <c r="B348" s="375">
        <v>12.1121</v>
      </c>
      <c r="C348" s="374">
        <v>21</v>
      </c>
      <c r="D348" s="377">
        <f t="shared" si="219"/>
        <v>2411.7785999999996</v>
      </c>
      <c r="E348" s="377">
        <f t="shared" si="205"/>
        <v>2193</v>
      </c>
      <c r="F348" s="377">
        <f t="shared" si="220"/>
        <v>2192.5259999999998</v>
      </c>
      <c r="G348" s="429">
        <f t="shared" si="207"/>
        <v>605</v>
      </c>
      <c r="H348" s="291">
        <f t="shared" ref="H348:H379" si="223">B348*1.4</f>
        <v>16.956939999999999</v>
      </c>
      <c r="I348" s="299"/>
      <c r="J348" s="275" t="s">
        <v>216</v>
      </c>
      <c r="K348" s="287">
        <v>381.96800000000002</v>
      </c>
      <c r="L348" s="374">
        <v>790</v>
      </c>
      <c r="M348" s="468">
        <f t="shared" ref="M348:M364" si="224">K355*1.65</f>
        <v>0</v>
      </c>
      <c r="N348" s="442">
        <f>CEILING(O348,1)</f>
        <v>0</v>
      </c>
      <c r="O348" s="468">
        <f t="shared" ref="O348:O364" si="225">K355*1.6</f>
        <v>0</v>
      </c>
      <c r="P348" s="442">
        <f>CEILING(Q347,1)</f>
        <v>0</v>
      </c>
      <c r="Q348" s="468">
        <f t="shared" si="222"/>
        <v>0</v>
      </c>
    </row>
    <row r="349" spans="1:17" ht="20.25" customHeight="1" thickBot="1">
      <c r="A349" s="379" t="s">
        <v>759</v>
      </c>
      <c r="B349" s="375">
        <v>17.6462</v>
      </c>
      <c r="C349" s="374">
        <v>26</v>
      </c>
      <c r="H349" s="291">
        <f t="shared" si="223"/>
        <v>24.70468</v>
      </c>
      <c r="I349" s="299"/>
      <c r="J349" s="275" t="s">
        <v>217</v>
      </c>
      <c r="K349" s="287">
        <v>651.92999999999995</v>
      </c>
      <c r="L349" s="374">
        <v>1370</v>
      </c>
      <c r="M349" s="468">
        <f t="shared" si="224"/>
        <v>0</v>
      </c>
      <c r="N349" s="442">
        <f t="shared" ref="N349:N364" si="226">CEILING(O349,1)</f>
        <v>0</v>
      </c>
      <c r="O349" s="468">
        <f t="shared" si="225"/>
        <v>0</v>
      </c>
      <c r="P349" s="442">
        <f t="shared" ref="P349:P364" si="227">CEILING(Q348,1)</f>
        <v>0</v>
      </c>
      <c r="Q349" s="468">
        <f t="shared" si="222"/>
        <v>0</v>
      </c>
    </row>
    <row r="350" spans="1:17" ht="20.25" customHeight="1" thickBot="1">
      <c r="A350" s="379" t="s">
        <v>760</v>
      </c>
      <c r="B350" s="375">
        <v>20.706399999999999</v>
      </c>
      <c r="C350" s="374">
        <v>43</v>
      </c>
      <c r="D350" s="422"/>
      <c r="E350" s="421" t="s">
        <v>791</v>
      </c>
      <c r="F350" s="422"/>
      <c r="G350" s="423" t="s">
        <v>635</v>
      </c>
      <c r="H350" s="291">
        <f t="shared" si="223"/>
        <v>28.988959999999995</v>
      </c>
      <c r="I350" s="299"/>
      <c r="J350" s="275" t="s">
        <v>218</v>
      </c>
      <c r="K350" s="287">
        <v>866.48</v>
      </c>
      <c r="L350" s="374">
        <v>1970</v>
      </c>
      <c r="M350" s="468">
        <f t="shared" si="224"/>
        <v>0</v>
      </c>
      <c r="N350" s="442">
        <f t="shared" si="226"/>
        <v>0</v>
      </c>
      <c r="O350" s="468">
        <f t="shared" si="225"/>
        <v>0</v>
      </c>
      <c r="P350" s="442">
        <f t="shared" si="227"/>
        <v>0</v>
      </c>
      <c r="Q350" s="468">
        <f t="shared" si="222"/>
        <v>0</v>
      </c>
    </row>
    <row r="351" spans="1:17" ht="20.25" customHeight="1" thickBot="1">
      <c r="A351" s="379" t="s">
        <v>761</v>
      </c>
      <c r="B351" s="375">
        <v>31.2455</v>
      </c>
      <c r="C351" s="374">
        <f t="shared" ref="C351:C365" si="228">CEILING(D355,1)</f>
        <v>52</v>
      </c>
      <c r="D351" s="374">
        <f>B347*1.65</f>
        <v>15.195180000000001</v>
      </c>
      <c r="E351" s="374">
        <f>CEILING(F351,1)</f>
        <v>14</v>
      </c>
      <c r="F351" s="374">
        <f>B347*1.5</f>
        <v>13.813800000000001</v>
      </c>
      <c r="G351" s="424">
        <f>CEILING(H347,1)</f>
        <v>13</v>
      </c>
      <c r="H351" s="291">
        <f t="shared" si="223"/>
        <v>43.743699999999997</v>
      </c>
      <c r="I351" s="299"/>
      <c r="J351" s="277" t="s">
        <v>219</v>
      </c>
      <c r="K351" s="289">
        <v>1416.366</v>
      </c>
      <c r="L351" s="377">
        <f>CEILING(M344,1)</f>
        <v>2338</v>
      </c>
      <c r="M351" s="468">
        <f t="shared" si="224"/>
        <v>0</v>
      </c>
      <c r="N351" s="442">
        <f t="shared" si="226"/>
        <v>0</v>
      </c>
      <c r="O351" s="468">
        <f t="shared" si="225"/>
        <v>0</v>
      </c>
      <c r="P351" s="442">
        <f t="shared" si="227"/>
        <v>0</v>
      </c>
      <c r="Q351" s="468">
        <f t="shared" si="222"/>
        <v>0</v>
      </c>
    </row>
    <row r="352" spans="1:17" ht="20.25" customHeight="1" thickBot="1">
      <c r="A352" s="379" t="s">
        <v>762</v>
      </c>
      <c r="B352" s="375">
        <v>34.091200000000001</v>
      </c>
      <c r="C352" s="374">
        <v>71</v>
      </c>
      <c r="D352" s="377">
        <f t="shared" ref="D352" si="229">B348*1.65</f>
        <v>19.984964999999999</v>
      </c>
      <c r="E352" s="374">
        <f t="shared" ref="E352" si="230">CEILING(F352,1)</f>
        <v>19</v>
      </c>
      <c r="F352" s="374">
        <f t="shared" ref="F352:F383" si="231">B348*1.5</f>
        <v>18.168150000000001</v>
      </c>
      <c r="G352" s="424">
        <f t="shared" ref="G352:G383" si="232">CEILING(H348,1)</f>
        <v>17</v>
      </c>
      <c r="H352" s="291">
        <f t="shared" si="223"/>
        <v>47.727679999999999</v>
      </c>
      <c r="I352" s="299"/>
      <c r="M352" s="468">
        <f t="shared" si="224"/>
        <v>0</v>
      </c>
      <c r="N352" s="442">
        <f t="shared" si="226"/>
        <v>0</v>
      </c>
      <c r="O352" s="468">
        <f t="shared" si="225"/>
        <v>0</v>
      </c>
      <c r="P352" s="442">
        <f t="shared" si="227"/>
        <v>0</v>
      </c>
      <c r="Q352" s="468">
        <f t="shared" si="222"/>
        <v>0</v>
      </c>
    </row>
    <row r="353" spans="1:17" ht="20.25" customHeight="1" thickBot="1">
      <c r="A353" s="379" t="s">
        <v>763</v>
      </c>
      <c r="B353" s="375">
        <v>42.928599999999996</v>
      </c>
      <c r="C353" s="374">
        <v>85</v>
      </c>
      <c r="D353" s="374">
        <f t="shared" ref="D353:D382" si="233">B349*1.65</f>
        <v>29.116229999999998</v>
      </c>
      <c r="E353" s="374">
        <f t="shared" ref="E353:E383" si="234">CEILING(F353,1)</f>
        <v>27</v>
      </c>
      <c r="F353" s="374">
        <f t="shared" si="231"/>
        <v>26.4693</v>
      </c>
      <c r="G353" s="424">
        <f t="shared" si="232"/>
        <v>25</v>
      </c>
      <c r="H353" s="291">
        <f t="shared" si="223"/>
        <v>60.100039999999993</v>
      </c>
      <c r="I353" s="299"/>
      <c r="M353" s="468">
        <f t="shared" si="224"/>
        <v>0</v>
      </c>
      <c r="N353" s="442">
        <f t="shared" si="226"/>
        <v>0</v>
      </c>
      <c r="O353" s="468">
        <f t="shared" si="225"/>
        <v>0</v>
      </c>
      <c r="P353" s="442">
        <f t="shared" si="227"/>
        <v>0</v>
      </c>
      <c r="Q353" s="468">
        <f t="shared" si="222"/>
        <v>0</v>
      </c>
    </row>
    <row r="354" spans="1:17" ht="20.25" customHeight="1" thickBot="1">
      <c r="A354" s="379" t="s">
        <v>764</v>
      </c>
      <c r="B354" s="375">
        <v>57.528899999999993</v>
      </c>
      <c r="C354" s="374">
        <v>105</v>
      </c>
      <c r="D354" s="374">
        <f t="shared" si="233"/>
        <v>34.165559999999999</v>
      </c>
      <c r="E354" s="374">
        <f t="shared" si="234"/>
        <v>32</v>
      </c>
      <c r="F354" s="374">
        <f t="shared" si="231"/>
        <v>31.059599999999996</v>
      </c>
      <c r="G354" s="424">
        <f t="shared" si="232"/>
        <v>29</v>
      </c>
      <c r="H354" s="291">
        <f t="shared" si="223"/>
        <v>80.540459999999982</v>
      </c>
      <c r="I354" s="299"/>
      <c r="J354" s="623" t="s">
        <v>1071</v>
      </c>
      <c r="K354" s="415"/>
      <c r="L354" s="625" t="s">
        <v>790</v>
      </c>
      <c r="M354" s="468">
        <f t="shared" si="224"/>
        <v>0</v>
      </c>
      <c r="N354" s="442">
        <f t="shared" si="226"/>
        <v>0</v>
      </c>
      <c r="O354" s="468">
        <f t="shared" si="225"/>
        <v>0</v>
      </c>
      <c r="P354" s="442">
        <f t="shared" si="227"/>
        <v>0</v>
      </c>
      <c r="Q354" s="468">
        <f t="shared" si="222"/>
        <v>0</v>
      </c>
    </row>
    <row r="355" spans="1:17" ht="20.25" customHeight="1" thickBot="1">
      <c r="A355" s="379" t="s">
        <v>765</v>
      </c>
      <c r="B355" s="375">
        <v>75.604099999999988</v>
      </c>
      <c r="C355" s="374">
        <f t="shared" si="228"/>
        <v>125</v>
      </c>
      <c r="D355" s="374">
        <f t="shared" si="233"/>
        <v>51.555074999999995</v>
      </c>
      <c r="E355" s="374">
        <f t="shared" si="234"/>
        <v>47</v>
      </c>
      <c r="F355" s="374">
        <f t="shared" si="231"/>
        <v>46.868250000000003</v>
      </c>
      <c r="G355" s="424">
        <f t="shared" si="232"/>
        <v>44</v>
      </c>
      <c r="H355" s="291">
        <f t="shared" si="223"/>
        <v>105.84573999999998</v>
      </c>
      <c r="I355" s="299"/>
      <c r="J355" s="624"/>
      <c r="K355" s="518"/>
      <c r="L355" s="626"/>
      <c r="M355" s="468">
        <f t="shared" si="224"/>
        <v>0</v>
      </c>
      <c r="N355" s="442">
        <f t="shared" si="226"/>
        <v>0</v>
      </c>
      <c r="O355" s="468">
        <f t="shared" si="225"/>
        <v>0</v>
      </c>
      <c r="P355" s="442">
        <f t="shared" si="227"/>
        <v>0</v>
      </c>
      <c r="Q355" s="468">
        <f t="shared" si="222"/>
        <v>0</v>
      </c>
    </row>
    <row r="356" spans="1:17" ht="20.25" customHeight="1" thickBot="1">
      <c r="A356" s="379" t="s">
        <v>766</v>
      </c>
      <c r="B356" s="375">
        <v>88.760099999999994</v>
      </c>
      <c r="C356" s="374">
        <f t="shared" si="228"/>
        <v>147</v>
      </c>
      <c r="D356" s="374">
        <f t="shared" si="233"/>
        <v>56.250479999999996</v>
      </c>
      <c r="E356" s="374">
        <f t="shared" si="234"/>
        <v>52</v>
      </c>
      <c r="F356" s="374">
        <f t="shared" si="231"/>
        <v>51.136800000000001</v>
      </c>
      <c r="G356" s="424">
        <f t="shared" si="232"/>
        <v>48</v>
      </c>
      <c r="H356" s="291">
        <f t="shared" si="223"/>
        <v>124.26413999999998</v>
      </c>
      <c r="I356" s="299"/>
      <c r="J356" s="562" t="s">
        <v>1072</v>
      </c>
      <c r="K356" s="563"/>
      <c r="L356" s="374">
        <v>450</v>
      </c>
      <c r="M356" s="474">
        <f t="shared" si="224"/>
        <v>0</v>
      </c>
      <c r="N356" s="442">
        <f t="shared" si="226"/>
        <v>0</v>
      </c>
      <c r="O356" s="468">
        <f t="shared" si="225"/>
        <v>0</v>
      </c>
      <c r="P356" s="442">
        <f t="shared" si="227"/>
        <v>0</v>
      </c>
      <c r="Q356" s="468">
        <f t="shared" si="222"/>
        <v>0</v>
      </c>
    </row>
    <row r="357" spans="1:17" ht="20.25" customHeight="1" thickBot="1">
      <c r="A357" s="379" t="s">
        <v>767</v>
      </c>
      <c r="B357" s="375">
        <v>53.010100000000001</v>
      </c>
      <c r="C357" s="374">
        <f t="shared" si="228"/>
        <v>88</v>
      </c>
      <c r="D357" s="374">
        <f t="shared" si="233"/>
        <v>70.832189999999983</v>
      </c>
      <c r="E357" s="374">
        <f t="shared" si="234"/>
        <v>65</v>
      </c>
      <c r="F357" s="374">
        <f t="shared" si="231"/>
        <v>64.392899999999997</v>
      </c>
      <c r="G357" s="424">
        <f t="shared" si="232"/>
        <v>61</v>
      </c>
      <c r="H357" s="291">
        <f t="shared" si="223"/>
        <v>74.21414</v>
      </c>
      <c r="I357" s="299"/>
      <c r="J357" s="562" t="s">
        <v>1073</v>
      </c>
      <c r="K357" s="286"/>
      <c r="L357" s="374">
        <v>482</v>
      </c>
      <c r="M357" s="474">
        <f t="shared" si="224"/>
        <v>0</v>
      </c>
      <c r="N357" s="442">
        <f t="shared" si="226"/>
        <v>0</v>
      </c>
      <c r="O357" s="468">
        <f t="shared" si="225"/>
        <v>0</v>
      </c>
      <c r="P357" s="442">
        <f t="shared" si="227"/>
        <v>0</v>
      </c>
      <c r="Q357" s="468">
        <f t="shared" si="222"/>
        <v>0</v>
      </c>
    </row>
    <row r="358" spans="1:17" ht="20.25" customHeight="1" thickBot="1">
      <c r="A358" s="379" t="s">
        <v>768</v>
      </c>
      <c r="B358" s="375">
        <v>61.847499999999997</v>
      </c>
      <c r="C358" s="374">
        <f t="shared" si="228"/>
        <v>103</v>
      </c>
      <c r="D358" s="374">
        <f t="shared" si="233"/>
        <v>94.922684999999987</v>
      </c>
      <c r="E358" s="374">
        <f t="shared" si="234"/>
        <v>87</v>
      </c>
      <c r="F358" s="374">
        <f t="shared" si="231"/>
        <v>86.29334999999999</v>
      </c>
      <c r="G358" s="424">
        <f t="shared" si="232"/>
        <v>81</v>
      </c>
      <c r="H358" s="291">
        <f t="shared" si="223"/>
        <v>86.586499999999987</v>
      </c>
      <c r="I358" s="299"/>
      <c r="J358" s="562" t="s">
        <v>1074</v>
      </c>
      <c r="K358" s="286"/>
      <c r="L358" s="374">
        <v>495</v>
      </c>
      <c r="M358" s="468">
        <f t="shared" si="224"/>
        <v>0</v>
      </c>
      <c r="N358" s="442">
        <f t="shared" si="226"/>
        <v>0</v>
      </c>
      <c r="O358" s="468">
        <f t="shared" si="225"/>
        <v>0</v>
      </c>
      <c r="P358" s="442">
        <f t="shared" si="227"/>
        <v>0</v>
      </c>
      <c r="Q358" s="468">
        <f t="shared" si="222"/>
        <v>0</v>
      </c>
    </row>
    <row r="359" spans="1:17" ht="20.25" customHeight="1" thickBot="1">
      <c r="A359" s="379" t="s">
        <v>769</v>
      </c>
      <c r="B359" s="375">
        <v>75.604099999999988</v>
      </c>
      <c r="C359" s="374">
        <f t="shared" si="228"/>
        <v>125</v>
      </c>
      <c r="D359" s="374">
        <f t="shared" si="233"/>
        <v>124.74676499999997</v>
      </c>
      <c r="E359" s="374">
        <f t="shared" si="234"/>
        <v>114</v>
      </c>
      <c r="F359" s="374">
        <f t="shared" si="231"/>
        <v>113.40614999999998</v>
      </c>
      <c r="G359" s="424">
        <f t="shared" si="232"/>
        <v>106</v>
      </c>
      <c r="H359" s="291">
        <f t="shared" si="223"/>
        <v>105.84573999999998</v>
      </c>
      <c r="I359" s="299"/>
      <c r="J359" s="562" t="s">
        <v>1075</v>
      </c>
      <c r="K359" s="286"/>
      <c r="L359" s="374">
        <v>495</v>
      </c>
      <c r="M359" s="468">
        <f t="shared" si="224"/>
        <v>0</v>
      </c>
      <c r="N359" s="442">
        <f t="shared" si="226"/>
        <v>0</v>
      </c>
      <c r="O359" s="468">
        <f t="shared" si="225"/>
        <v>0</v>
      </c>
      <c r="P359" s="442">
        <f t="shared" si="227"/>
        <v>0</v>
      </c>
      <c r="Q359" s="468">
        <f t="shared" si="222"/>
        <v>0</v>
      </c>
    </row>
    <row r="360" spans="1:17" ht="20.25" customHeight="1" thickBot="1">
      <c r="A360" s="379" t="s">
        <v>770</v>
      </c>
      <c r="B360" s="375">
        <v>94.680299999999988</v>
      </c>
      <c r="C360" s="374">
        <f t="shared" si="228"/>
        <v>157</v>
      </c>
      <c r="D360" s="374">
        <f t="shared" si="233"/>
        <v>146.45416499999999</v>
      </c>
      <c r="E360" s="374">
        <f t="shared" si="234"/>
        <v>134</v>
      </c>
      <c r="F360" s="374">
        <f t="shared" si="231"/>
        <v>133.14015000000001</v>
      </c>
      <c r="G360" s="424">
        <f t="shared" si="232"/>
        <v>125</v>
      </c>
      <c r="H360" s="291">
        <f t="shared" si="223"/>
        <v>132.55241999999998</v>
      </c>
      <c r="I360" s="299"/>
      <c r="J360" s="562" t="s">
        <v>1076</v>
      </c>
      <c r="K360" s="286"/>
      <c r="L360" s="374">
        <v>500</v>
      </c>
      <c r="M360" s="468">
        <f t="shared" si="224"/>
        <v>0</v>
      </c>
      <c r="N360" s="442">
        <f t="shared" si="226"/>
        <v>0</v>
      </c>
      <c r="O360" s="468">
        <f t="shared" si="225"/>
        <v>0</v>
      </c>
      <c r="P360" s="442">
        <f t="shared" si="227"/>
        <v>0</v>
      </c>
      <c r="Q360" s="468">
        <f t="shared" si="222"/>
        <v>0</v>
      </c>
    </row>
    <row r="361" spans="1:17" ht="20.25" customHeight="1" thickBot="1">
      <c r="A361" s="379" t="s">
        <v>771</v>
      </c>
      <c r="B361" s="375">
        <v>106.8496</v>
      </c>
      <c r="C361" s="374">
        <f t="shared" si="228"/>
        <v>177</v>
      </c>
      <c r="D361" s="374">
        <f t="shared" si="233"/>
        <v>87.466664999999992</v>
      </c>
      <c r="E361" s="374">
        <f t="shared" si="234"/>
        <v>80</v>
      </c>
      <c r="F361" s="374">
        <f t="shared" si="231"/>
        <v>79.515150000000006</v>
      </c>
      <c r="G361" s="424">
        <f t="shared" si="232"/>
        <v>75</v>
      </c>
      <c r="H361" s="291">
        <f t="shared" si="223"/>
        <v>149.58944</v>
      </c>
      <c r="I361" s="299"/>
      <c r="J361" s="562" t="s">
        <v>1077</v>
      </c>
      <c r="K361" s="286"/>
      <c r="L361" s="374">
        <v>520</v>
      </c>
      <c r="M361" s="468">
        <f t="shared" si="224"/>
        <v>0</v>
      </c>
      <c r="N361" s="442">
        <f t="shared" si="226"/>
        <v>0</v>
      </c>
      <c r="O361" s="468">
        <f t="shared" si="225"/>
        <v>0</v>
      </c>
      <c r="P361" s="442">
        <f>CEILING(Q360,1)</f>
        <v>0</v>
      </c>
      <c r="Q361" s="468">
        <f t="shared" si="222"/>
        <v>0</v>
      </c>
    </row>
    <row r="362" spans="1:17" ht="20.25" customHeight="1" thickBot="1">
      <c r="A362" s="379" t="s">
        <v>772</v>
      </c>
      <c r="B362" s="375">
        <v>146.44629999999998</v>
      </c>
      <c r="C362" s="374">
        <v>260</v>
      </c>
      <c r="D362" s="374">
        <f t="shared" si="233"/>
        <v>102.04837499999999</v>
      </c>
      <c r="E362" s="374">
        <f t="shared" si="234"/>
        <v>93</v>
      </c>
      <c r="F362" s="374">
        <f t="shared" si="231"/>
        <v>92.771249999999995</v>
      </c>
      <c r="G362" s="424">
        <f t="shared" si="232"/>
        <v>87</v>
      </c>
      <c r="H362" s="291">
        <f t="shared" si="223"/>
        <v>205.02481999999995</v>
      </c>
      <c r="I362" s="299"/>
      <c r="J362" s="562" t="s">
        <v>1079</v>
      </c>
      <c r="K362" s="35"/>
      <c r="L362" s="523">
        <v>850</v>
      </c>
      <c r="M362" s="468">
        <f t="shared" si="224"/>
        <v>0</v>
      </c>
      <c r="N362" s="442">
        <f t="shared" si="226"/>
        <v>0</v>
      </c>
      <c r="O362" s="468">
        <f t="shared" si="225"/>
        <v>0</v>
      </c>
      <c r="P362" s="442">
        <f t="shared" si="227"/>
        <v>0</v>
      </c>
      <c r="Q362" s="468">
        <f t="shared" si="222"/>
        <v>0</v>
      </c>
    </row>
    <row r="363" spans="1:17" ht="20.25" customHeight="1" thickBot="1">
      <c r="A363" s="379" t="s">
        <v>773</v>
      </c>
      <c r="B363" s="375">
        <v>180.8235</v>
      </c>
      <c r="C363" s="374">
        <f t="shared" si="228"/>
        <v>299</v>
      </c>
      <c r="D363" s="374">
        <f t="shared" si="233"/>
        <v>124.74676499999997</v>
      </c>
      <c r="E363" s="374">
        <f t="shared" si="234"/>
        <v>114</v>
      </c>
      <c r="F363" s="374">
        <f t="shared" si="231"/>
        <v>113.40614999999998</v>
      </c>
      <c r="G363" s="424">
        <f t="shared" si="232"/>
        <v>106</v>
      </c>
      <c r="H363" s="291">
        <f t="shared" si="223"/>
        <v>253.15289999999999</v>
      </c>
      <c r="I363" s="299"/>
      <c r="J363" s="562" t="s">
        <v>1080</v>
      </c>
      <c r="K363" s="35"/>
      <c r="L363" s="523">
        <v>967</v>
      </c>
      <c r="M363" s="474">
        <f t="shared" si="224"/>
        <v>0</v>
      </c>
      <c r="N363" s="442">
        <f t="shared" si="226"/>
        <v>0</v>
      </c>
      <c r="O363" s="468">
        <f t="shared" si="225"/>
        <v>0</v>
      </c>
      <c r="P363" s="442">
        <f t="shared" si="227"/>
        <v>0</v>
      </c>
      <c r="Q363" s="468">
        <f t="shared" si="222"/>
        <v>0</v>
      </c>
    </row>
    <row r="364" spans="1:17" ht="20.25" customHeight="1" thickBot="1">
      <c r="A364" s="379" t="s">
        <v>774</v>
      </c>
      <c r="B364" s="375">
        <v>147.77619999999999</v>
      </c>
      <c r="C364" s="374">
        <f t="shared" si="228"/>
        <v>244</v>
      </c>
      <c r="D364" s="374">
        <f t="shared" si="233"/>
        <v>156.22249499999998</v>
      </c>
      <c r="E364" s="374">
        <f t="shared" si="234"/>
        <v>143</v>
      </c>
      <c r="F364" s="374">
        <f t="shared" si="231"/>
        <v>142.02044999999998</v>
      </c>
      <c r="G364" s="424">
        <f t="shared" si="232"/>
        <v>133</v>
      </c>
      <c r="H364" s="291">
        <f t="shared" si="223"/>
        <v>206.88667999999998</v>
      </c>
      <c r="I364" s="299"/>
      <c r="J364" s="562" t="s">
        <v>1081</v>
      </c>
      <c r="K364" s="35"/>
      <c r="L364" s="523">
        <v>1069</v>
      </c>
      <c r="M364" s="559">
        <f t="shared" si="224"/>
        <v>0</v>
      </c>
      <c r="N364" s="442">
        <f t="shared" si="226"/>
        <v>0</v>
      </c>
      <c r="O364" s="469">
        <f t="shared" si="225"/>
        <v>0</v>
      </c>
      <c r="P364" s="442">
        <f t="shared" si="227"/>
        <v>0</v>
      </c>
    </row>
    <row r="365" spans="1:17" ht="20.25" customHeight="1">
      <c r="A365" s="379" t="s">
        <v>775</v>
      </c>
      <c r="B365" s="375">
        <v>165.60829999999999</v>
      </c>
      <c r="C365" s="374">
        <f t="shared" si="228"/>
        <v>274</v>
      </c>
      <c r="D365" s="374">
        <f t="shared" si="233"/>
        <v>176.30183999999997</v>
      </c>
      <c r="E365" s="374">
        <f t="shared" si="234"/>
        <v>161</v>
      </c>
      <c r="F365" s="374">
        <f t="shared" si="231"/>
        <v>160.27439999999999</v>
      </c>
      <c r="G365" s="424">
        <f t="shared" si="232"/>
        <v>150</v>
      </c>
      <c r="H365" s="291">
        <f t="shared" si="223"/>
        <v>231.85161999999997</v>
      </c>
      <c r="I365" s="299"/>
      <c r="J365" s="562" t="s">
        <v>1082</v>
      </c>
      <c r="K365" s="35"/>
      <c r="L365" s="523">
        <v>1282</v>
      </c>
    </row>
    <row r="366" spans="1:17" ht="20.25" customHeight="1" thickBot="1">
      <c r="A366" s="379" t="s">
        <v>776</v>
      </c>
      <c r="B366" s="375">
        <v>187.20129999999997</v>
      </c>
      <c r="C366" s="374">
        <v>344</v>
      </c>
      <c r="D366" s="374">
        <f t="shared" si="233"/>
        <v>241.63639499999996</v>
      </c>
      <c r="E366" s="374">
        <f t="shared" si="234"/>
        <v>220</v>
      </c>
      <c r="F366" s="374">
        <f t="shared" si="231"/>
        <v>219.66944999999998</v>
      </c>
      <c r="G366" s="424">
        <f t="shared" si="232"/>
        <v>206</v>
      </c>
      <c r="H366" s="291">
        <f t="shared" si="223"/>
        <v>262.08181999999994</v>
      </c>
      <c r="I366" s="299"/>
      <c r="J366" s="562" t="s">
        <v>1083</v>
      </c>
      <c r="K366" s="520"/>
      <c r="L366" s="523">
        <v>1516</v>
      </c>
    </row>
    <row r="367" spans="1:17" ht="20.25" customHeight="1" thickBot="1">
      <c r="A367" s="379" t="s">
        <v>777</v>
      </c>
      <c r="B367" s="375">
        <v>237.60879999999997</v>
      </c>
      <c r="C367" s="374">
        <f>CEILING(D371,1)</f>
        <v>393</v>
      </c>
      <c r="D367" s="374">
        <f t="shared" si="233"/>
        <v>298.35877499999998</v>
      </c>
      <c r="E367" s="374">
        <f t="shared" si="234"/>
        <v>272</v>
      </c>
      <c r="F367" s="374">
        <f t="shared" si="231"/>
        <v>271.23525000000001</v>
      </c>
      <c r="G367" s="424">
        <f t="shared" si="232"/>
        <v>254</v>
      </c>
      <c r="H367" s="291">
        <f t="shared" si="223"/>
        <v>332.65231999999992</v>
      </c>
      <c r="I367" s="299"/>
      <c r="J367" s="517"/>
      <c r="K367" s="518"/>
      <c r="L367" s="519"/>
      <c r="M367" s="560"/>
      <c r="N367" s="421" t="s">
        <v>791</v>
      </c>
      <c r="O367" s="422"/>
      <c r="P367" s="423" t="s">
        <v>635</v>
      </c>
      <c r="Q367" s="474">
        <f t="shared" ref="Q367:Q370" si="235">K375*1.4</f>
        <v>0</v>
      </c>
    </row>
    <row r="368" spans="1:17" ht="20.25" customHeight="1" thickBot="1">
      <c r="A368" s="379" t="s">
        <v>778</v>
      </c>
      <c r="B368" s="375">
        <v>244.81599999999997</v>
      </c>
      <c r="C368" s="374">
        <v>413</v>
      </c>
      <c r="D368" s="374">
        <f t="shared" si="233"/>
        <v>243.83072999999996</v>
      </c>
      <c r="E368" s="374">
        <f t="shared" si="234"/>
        <v>222</v>
      </c>
      <c r="F368" s="374">
        <f t="shared" si="231"/>
        <v>221.66429999999997</v>
      </c>
      <c r="G368" s="424">
        <f t="shared" si="232"/>
        <v>207</v>
      </c>
      <c r="H368" s="291">
        <f t="shared" si="223"/>
        <v>342.74239999999992</v>
      </c>
      <c r="I368" s="299"/>
      <c r="J368" s="567" t="s">
        <v>1084</v>
      </c>
      <c r="K368" s="518"/>
      <c r="L368" s="523" t="s">
        <v>790</v>
      </c>
      <c r="M368" s="503">
        <f>K375*1.65</f>
        <v>0</v>
      </c>
      <c r="N368" s="374">
        <f>CEILING(O368,1)</f>
        <v>0</v>
      </c>
      <c r="O368" s="374">
        <f>K375*1.5</f>
        <v>0</v>
      </c>
      <c r="P368" s="424">
        <f>CEILING(Q367,1)</f>
        <v>0</v>
      </c>
      <c r="Q368" s="474">
        <f t="shared" si="235"/>
        <v>0</v>
      </c>
    </row>
    <row r="369" spans="1:17" ht="20.25" customHeight="1" thickBot="1">
      <c r="A369" s="379" t="s">
        <v>779</v>
      </c>
      <c r="B369" s="375">
        <v>277.72030000000001</v>
      </c>
      <c r="C369" s="374">
        <v>459</v>
      </c>
      <c r="D369" s="374">
        <f t="shared" si="233"/>
        <v>273.25369499999994</v>
      </c>
      <c r="E369" s="374">
        <f t="shared" si="234"/>
        <v>249</v>
      </c>
      <c r="F369" s="374">
        <f t="shared" si="231"/>
        <v>248.41244999999998</v>
      </c>
      <c r="G369" s="424">
        <f t="shared" si="232"/>
        <v>232</v>
      </c>
      <c r="H369" s="291">
        <f t="shared" si="223"/>
        <v>388.80842000000001</v>
      </c>
      <c r="I369" s="299"/>
      <c r="J369" s="566" t="s">
        <v>1092</v>
      </c>
      <c r="K369" s="564"/>
      <c r="L369" s="565">
        <v>60</v>
      </c>
      <c r="M369" s="503">
        <f t="shared" ref="M369:M371" si="236">K376*1.65</f>
        <v>0</v>
      </c>
      <c r="N369" s="374">
        <f t="shared" ref="N369:N371" si="237">CEILING(O369,1)</f>
        <v>0</v>
      </c>
      <c r="O369" s="374">
        <f t="shared" ref="O369:O371" si="238">K376*1.5</f>
        <v>0</v>
      </c>
      <c r="P369" s="424">
        <f t="shared" ref="P369:P371" si="239">CEILING(Q368,1)</f>
        <v>0</v>
      </c>
      <c r="Q369" s="474">
        <f t="shared" si="235"/>
        <v>0</v>
      </c>
    </row>
    <row r="370" spans="1:17" ht="20.25" customHeight="1">
      <c r="A370" s="379" t="s">
        <v>780</v>
      </c>
      <c r="B370" s="375">
        <v>290.3329</v>
      </c>
      <c r="C370" s="374">
        <v>504</v>
      </c>
      <c r="D370" s="374">
        <f t="shared" si="233"/>
        <v>308.88214499999992</v>
      </c>
      <c r="E370" s="374">
        <f t="shared" si="234"/>
        <v>281</v>
      </c>
      <c r="F370" s="374">
        <f t="shared" si="231"/>
        <v>280.80194999999998</v>
      </c>
      <c r="G370" s="424">
        <f t="shared" si="232"/>
        <v>263</v>
      </c>
      <c r="H370" s="291">
        <f t="shared" si="223"/>
        <v>406.46605999999997</v>
      </c>
      <c r="I370" s="299"/>
      <c r="J370" s="566" t="s">
        <v>1090</v>
      </c>
      <c r="K370" s="35"/>
      <c r="L370" s="523">
        <v>110</v>
      </c>
      <c r="M370" s="503">
        <f t="shared" si="236"/>
        <v>0</v>
      </c>
      <c r="N370" s="374">
        <f t="shared" si="237"/>
        <v>0</v>
      </c>
      <c r="O370" s="374">
        <f t="shared" si="238"/>
        <v>0</v>
      </c>
      <c r="P370" s="424">
        <f t="shared" si="239"/>
        <v>0</v>
      </c>
      <c r="Q370" s="474">
        <f t="shared" si="235"/>
        <v>0</v>
      </c>
    </row>
    <row r="371" spans="1:17" ht="20.25" customHeight="1" thickBot="1">
      <c r="A371" s="379" t="s">
        <v>781</v>
      </c>
      <c r="B371" s="375">
        <v>648.03309999999999</v>
      </c>
      <c r="C371" s="374">
        <f>CEILING(D375,1)</f>
        <v>1070</v>
      </c>
      <c r="D371" s="374">
        <f t="shared" si="233"/>
        <v>392.05451999999991</v>
      </c>
      <c r="E371" s="374">
        <f t="shared" si="234"/>
        <v>357</v>
      </c>
      <c r="F371" s="374">
        <f t="shared" si="231"/>
        <v>356.41319999999996</v>
      </c>
      <c r="G371" s="424">
        <f t="shared" si="232"/>
        <v>333</v>
      </c>
      <c r="H371" s="291">
        <f t="shared" si="223"/>
        <v>907.24633999999992</v>
      </c>
      <c r="I371" s="282"/>
      <c r="J371" s="566" t="s">
        <v>1091</v>
      </c>
      <c r="K371" s="36"/>
      <c r="L371" s="523">
        <v>147</v>
      </c>
      <c r="M371" s="561">
        <f t="shared" si="236"/>
        <v>0</v>
      </c>
      <c r="N371" s="374">
        <f t="shared" si="237"/>
        <v>0</v>
      </c>
      <c r="O371" s="425">
        <f t="shared" si="238"/>
        <v>0</v>
      </c>
      <c r="P371" s="424">
        <f t="shared" si="239"/>
        <v>0</v>
      </c>
    </row>
    <row r="372" spans="1:17" ht="20.25" customHeight="1" thickBot="1">
      <c r="A372" s="379" t="s">
        <v>782</v>
      </c>
      <c r="B372" s="375">
        <v>691.23339999999996</v>
      </c>
      <c r="C372" s="374">
        <f>CEILING(D376,1)</f>
        <v>1141</v>
      </c>
      <c r="D372" s="374">
        <f t="shared" si="233"/>
        <v>403.94639999999993</v>
      </c>
      <c r="E372" s="374">
        <f t="shared" si="234"/>
        <v>368</v>
      </c>
      <c r="F372" s="374">
        <f t="shared" si="231"/>
        <v>367.22399999999993</v>
      </c>
      <c r="G372" s="424">
        <f t="shared" si="232"/>
        <v>343</v>
      </c>
      <c r="H372" s="291">
        <f t="shared" si="223"/>
        <v>967.7267599999999</v>
      </c>
      <c r="I372" s="282"/>
      <c r="M372" s="475"/>
      <c r="N372" s="475"/>
      <c r="O372" s="475"/>
      <c r="P372" s="476"/>
    </row>
    <row r="373" spans="1:17" ht="20.25" customHeight="1">
      <c r="A373" s="379" t="s">
        <v>783</v>
      </c>
      <c r="B373" s="375">
        <v>835.24869999999999</v>
      </c>
      <c r="C373" s="374">
        <f>CEILING(D377,1)</f>
        <v>1379</v>
      </c>
      <c r="D373" s="374">
        <f t="shared" si="233"/>
        <v>458.238495</v>
      </c>
      <c r="E373" s="374">
        <f t="shared" si="234"/>
        <v>417</v>
      </c>
      <c r="F373" s="374">
        <f t="shared" si="231"/>
        <v>416.58045000000004</v>
      </c>
      <c r="G373" s="424">
        <f t="shared" si="232"/>
        <v>389</v>
      </c>
      <c r="H373" s="291">
        <f t="shared" si="223"/>
        <v>1169.34818</v>
      </c>
      <c r="I373" s="282"/>
      <c r="J373" s="569" t="s">
        <v>1085</v>
      </c>
      <c r="K373" s="327"/>
      <c r="L373" s="568" t="s">
        <v>790</v>
      </c>
      <c r="M373" s="560"/>
      <c r="N373" s="421" t="s">
        <v>791</v>
      </c>
      <c r="O373" s="422"/>
      <c r="P373" s="423" t="s">
        <v>635</v>
      </c>
    </row>
    <row r="374" spans="1:17" ht="20.25" customHeight="1">
      <c r="A374" s="379" t="s">
        <v>784</v>
      </c>
      <c r="B374" s="375">
        <v>1080.0503999999999</v>
      </c>
      <c r="C374" s="374">
        <f>CEILING(D378,1)</f>
        <v>1783</v>
      </c>
      <c r="D374" s="374">
        <f t="shared" si="233"/>
        <v>479.04928499999994</v>
      </c>
      <c r="E374" s="374">
        <f t="shared" si="234"/>
        <v>436</v>
      </c>
      <c r="F374" s="374">
        <f t="shared" si="231"/>
        <v>435.49934999999999</v>
      </c>
      <c r="G374" s="424">
        <f t="shared" si="232"/>
        <v>407</v>
      </c>
      <c r="H374" s="291">
        <f t="shared" si="223"/>
        <v>1512.0705599999997</v>
      </c>
      <c r="I374" s="282"/>
      <c r="J374" s="571" t="s">
        <v>1086</v>
      </c>
      <c r="K374" s="290"/>
      <c r="L374" s="570">
        <v>85</v>
      </c>
      <c r="M374" s="374">
        <f>K381*1.65</f>
        <v>0</v>
      </c>
      <c r="N374" s="374">
        <f>CEILING(O374,1)</f>
        <v>0</v>
      </c>
      <c r="O374" s="374">
        <f>K381*1.5</f>
        <v>0</v>
      </c>
      <c r="P374" s="424" t="e">
        <f>CEILING(Q163,1)</f>
        <v>#REF!</v>
      </c>
    </row>
    <row r="375" spans="1:17" ht="20.25" customHeight="1">
      <c r="A375" s="379" t="s">
        <v>785</v>
      </c>
      <c r="B375" s="375">
        <v>1267.2517</v>
      </c>
      <c r="C375" s="374">
        <f>CEILING(D379,1)</f>
        <v>2091</v>
      </c>
      <c r="D375" s="374">
        <f t="shared" si="233"/>
        <v>1069.2546149999998</v>
      </c>
      <c r="E375" s="374">
        <f t="shared" si="234"/>
        <v>973</v>
      </c>
      <c r="F375" s="374">
        <f t="shared" si="231"/>
        <v>972.04964999999993</v>
      </c>
      <c r="G375" s="424">
        <f t="shared" si="232"/>
        <v>908</v>
      </c>
      <c r="H375" s="291">
        <f t="shared" si="223"/>
        <v>1774.15238</v>
      </c>
      <c r="I375" s="282"/>
      <c r="J375" s="571" t="s">
        <v>1087</v>
      </c>
      <c r="K375" s="290"/>
      <c r="L375" s="570">
        <v>126</v>
      </c>
      <c r="M375" s="503">
        <f t="shared" ref="M375:M377" si="240">K382*1.65</f>
        <v>0</v>
      </c>
      <c r="N375" s="374">
        <f t="shared" ref="N375:N377" si="241">CEILING(O375,1)</f>
        <v>0</v>
      </c>
      <c r="O375" s="374">
        <f t="shared" ref="O375:O377" si="242">K382*1.5</f>
        <v>0</v>
      </c>
      <c r="P375" s="424" t="e">
        <f t="shared" ref="P375:P377" si="243">CEILING(Q164,1)</f>
        <v>#REF!</v>
      </c>
    </row>
    <row r="376" spans="1:17" ht="20.25" customHeight="1">
      <c r="A376" s="379" t="s">
        <v>786</v>
      </c>
      <c r="B376" s="375">
        <v>374.41689999999994</v>
      </c>
      <c r="C376" s="374">
        <v>661</v>
      </c>
      <c r="D376" s="374">
        <f t="shared" si="233"/>
        <v>1140.5351099999998</v>
      </c>
      <c r="E376" s="374">
        <f t="shared" si="234"/>
        <v>1037</v>
      </c>
      <c r="F376" s="374">
        <f t="shared" si="231"/>
        <v>1036.8500999999999</v>
      </c>
      <c r="G376" s="424">
        <f t="shared" si="232"/>
        <v>968</v>
      </c>
      <c r="H376" s="291">
        <f t="shared" si="223"/>
        <v>524.18365999999992</v>
      </c>
      <c r="I376" s="299"/>
      <c r="J376" s="571" t="s">
        <v>1088</v>
      </c>
      <c r="K376" s="290"/>
      <c r="L376" s="570">
        <v>151</v>
      </c>
      <c r="M376" s="503">
        <f t="shared" si="240"/>
        <v>0</v>
      </c>
      <c r="N376" s="374">
        <f t="shared" si="241"/>
        <v>0</v>
      </c>
      <c r="O376" s="374">
        <f t="shared" si="242"/>
        <v>0</v>
      </c>
      <c r="P376" s="424" t="e">
        <f t="shared" si="243"/>
        <v>#REF!</v>
      </c>
    </row>
    <row r="377" spans="1:17" ht="20.25" customHeight="1" thickBot="1">
      <c r="A377" s="379" t="s">
        <v>787</v>
      </c>
      <c r="B377" s="375">
        <v>432.01729999999998</v>
      </c>
      <c r="C377" s="374">
        <v>727</v>
      </c>
      <c r="D377" s="374">
        <f t="shared" si="233"/>
        <v>1378.160355</v>
      </c>
      <c r="E377" s="374">
        <f t="shared" si="234"/>
        <v>1253</v>
      </c>
      <c r="F377" s="374">
        <f t="shared" si="231"/>
        <v>1252.8730499999999</v>
      </c>
      <c r="G377" s="424">
        <f t="shared" si="232"/>
        <v>1170</v>
      </c>
      <c r="H377" s="291">
        <f t="shared" si="223"/>
        <v>604.82421999999997</v>
      </c>
      <c r="I377" s="299"/>
      <c r="J377" s="299"/>
      <c r="K377" s="299"/>
      <c r="L377" s="431"/>
      <c r="M377" s="501">
        <f t="shared" si="240"/>
        <v>0</v>
      </c>
      <c r="N377" s="377">
        <f t="shared" si="241"/>
        <v>0</v>
      </c>
      <c r="O377" s="377">
        <f t="shared" si="242"/>
        <v>0</v>
      </c>
      <c r="P377" s="429" t="e">
        <f t="shared" si="243"/>
        <v>#REF!</v>
      </c>
    </row>
    <row r="378" spans="1:17" ht="20.25" customHeight="1" thickBot="1">
      <c r="A378" s="379" t="s">
        <v>788</v>
      </c>
      <c r="B378" s="375">
        <v>979.24969999999996</v>
      </c>
      <c r="C378" s="374">
        <v>1652</v>
      </c>
      <c r="D378" s="374">
        <f t="shared" si="233"/>
        <v>1782.0831599999997</v>
      </c>
      <c r="E378" s="374">
        <f t="shared" si="234"/>
        <v>1621</v>
      </c>
      <c r="F378" s="374">
        <f t="shared" si="231"/>
        <v>1620.0755999999997</v>
      </c>
      <c r="G378" s="424">
        <f t="shared" si="232"/>
        <v>1513</v>
      </c>
      <c r="H378" s="291">
        <f t="shared" si="223"/>
        <v>1370.94958</v>
      </c>
      <c r="I378" s="299"/>
      <c r="J378" s="572" t="s">
        <v>1089</v>
      </c>
      <c r="K378" s="299"/>
      <c r="L378" s="374" t="s">
        <v>790</v>
      </c>
    </row>
    <row r="379" spans="1:17" ht="20.25" customHeight="1" thickBot="1">
      <c r="A379" s="380" t="s">
        <v>789</v>
      </c>
      <c r="B379" s="381">
        <v>1123.2649999999999</v>
      </c>
      <c r="C379" s="377">
        <v>1983</v>
      </c>
      <c r="D379" s="374">
        <f t="shared" si="233"/>
        <v>2090.9653049999997</v>
      </c>
      <c r="E379" s="374">
        <f t="shared" si="234"/>
        <v>1901</v>
      </c>
      <c r="F379" s="374">
        <f t="shared" si="231"/>
        <v>1900.8775500000002</v>
      </c>
      <c r="G379" s="424">
        <f t="shared" si="232"/>
        <v>1775</v>
      </c>
      <c r="H379" s="291">
        <f t="shared" si="223"/>
        <v>1572.5709999999997</v>
      </c>
      <c r="I379" s="299"/>
      <c r="J379" s="221" t="s">
        <v>1096</v>
      </c>
      <c r="L379" s="479">
        <v>271</v>
      </c>
      <c r="M379" s="560"/>
      <c r="N379" s="421" t="s">
        <v>791</v>
      </c>
      <c r="O379" s="422"/>
      <c r="P379" s="423" t="s">
        <v>635</v>
      </c>
      <c r="Q379" s="474" t="e">
        <f t="shared" ref="Q379:Q384" si="244">K386*1.4</f>
        <v>#VALUE!</v>
      </c>
    </row>
    <row r="380" spans="1:17" ht="20.25" customHeight="1" thickBot="1">
      <c r="D380" s="374">
        <f t="shared" si="233"/>
        <v>617.78788499999985</v>
      </c>
      <c r="E380" s="374">
        <f t="shared" si="234"/>
        <v>562</v>
      </c>
      <c r="F380" s="374">
        <f t="shared" si="231"/>
        <v>561.62534999999991</v>
      </c>
      <c r="G380" s="424">
        <f t="shared" si="232"/>
        <v>525</v>
      </c>
      <c r="H380" s="291"/>
      <c r="I380" s="299"/>
      <c r="J380" s="221" t="s">
        <v>1093</v>
      </c>
      <c r="L380" s="479">
        <v>410</v>
      </c>
      <c r="M380" s="503" t="e">
        <f>K386*1.65</f>
        <v>#VALUE!</v>
      </c>
      <c r="N380" s="374" t="e">
        <f>CEILING(O380,1)</f>
        <v>#VALUE!</v>
      </c>
      <c r="O380" s="374" t="e">
        <f>K386*1.5</f>
        <v>#VALUE!</v>
      </c>
      <c r="P380" s="424" t="e">
        <f>CEILING(Q379,1)</f>
        <v>#VALUE!</v>
      </c>
      <c r="Q380" s="474">
        <f t="shared" si="244"/>
        <v>18.27</v>
      </c>
    </row>
    <row r="381" spans="1:17" ht="20.25" customHeight="1" thickBot="1">
      <c r="A381" s="344" t="s">
        <v>839</v>
      </c>
      <c r="B381" s="332" t="s">
        <v>634</v>
      </c>
      <c r="C381" s="421" t="s">
        <v>790</v>
      </c>
      <c r="D381" s="374">
        <f t="shared" si="233"/>
        <v>712.82854499999996</v>
      </c>
      <c r="E381" s="374">
        <f t="shared" si="234"/>
        <v>649</v>
      </c>
      <c r="F381" s="374">
        <f t="shared" si="231"/>
        <v>648.02594999999997</v>
      </c>
      <c r="G381" s="424">
        <f t="shared" si="232"/>
        <v>605</v>
      </c>
      <c r="H381" s="291"/>
      <c r="I381" s="299"/>
      <c r="J381" s="221" t="s">
        <v>1094</v>
      </c>
      <c r="L381" s="479">
        <v>593</v>
      </c>
      <c r="M381" s="503">
        <f t="shared" ref="M381:M385" si="245">K387*1.65</f>
        <v>21.532499999999999</v>
      </c>
      <c r="N381" s="374">
        <f t="shared" ref="N381:N385" si="246">CEILING(O381,1)</f>
        <v>20</v>
      </c>
      <c r="O381" s="374">
        <f t="shared" ref="O381:O385" si="247">K387*1.5</f>
        <v>19.575000000000003</v>
      </c>
      <c r="P381" s="424">
        <f t="shared" ref="P381:P385" si="248">CEILING(Q380,1)</f>
        <v>19</v>
      </c>
      <c r="Q381" s="474">
        <f t="shared" si="244"/>
        <v>18.823636363636361</v>
      </c>
    </row>
    <row r="382" spans="1:17" ht="20.25" customHeight="1" thickBot="1">
      <c r="A382" s="368" t="s">
        <v>4</v>
      </c>
      <c r="B382" s="326">
        <v>244.2525</v>
      </c>
      <c r="C382" s="374">
        <f>CEILING(D386,1)</f>
        <v>404</v>
      </c>
      <c r="D382" s="374">
        <f t="shared" si="233"/>
        <v>1615.7620049999998</v>
      </c>
      <c r="E382" s="374">
        <f t="shared" si="234"/>
        <v>1469</v>
      </c>
      <c r="F382" s="374">
        <f t="shared" si="231"/>
        <v>1468.87455</v>
      </c>
      <c r="G382" s="424">
        <f t="shared" si="232"/>
        <v>1371</v>
      </c>
      <c r="H382" s="291">
        <f t="shared" ref="H382:H388" si="249">B382*1.4</f>
        <v>341.95349999999996</v>
      </c>
      <c r="I382" s="299"/>
      <c r="J382" s="221" t="s">
        <v>1095</v>
      </c>
      <c r="L382" s="479">
        <v>903</v>
      </c>
      <c r="M382" s="503">
        <f t="shared" si="245"/>
        <v>22.184999999999995</v>
      </c>
      <c r="N382" s="374">
        <f t="shared" si="246"/>
        <v>21</v>
      </c>
      <c r="O382" s="374">
        <f t="shared" si="247"/>
        <v>20.168181818181814</v>
      </c>
      <c r="P382" s="424">
        <f t="shared" si="248"/>
        <v>19</v>
      </c>
      <c r="Q382" s="474">
        <f t="shared" si="244"/>
        <v>19.377272727272725</v>
      </c>
    </row>
    <row r="383" spans="1:17" ht="20.25" customHeight="1" thickBot="1">
      <c r="A383" s="368" t="s">
        <v>5</v>
      </c>
      <c r="B383" s="326">
        <v>292.89999999999998</v>
      </c>
      <c r="C383" s="374">
        <f t="shared" ref="C383:C387" si="250">CEILING(D387,1)</f>
        <v>484</v>
      </c>
      <c r="D383" s="377">
        <f t="shared" ref="D383" si="251">B379*1.55</f>
        <v>1741.0607499999999</v>
      </c>
      <c r="E383" s="377">
        <f t="shared" si="234"/>
        <v>1685</v>
      </c>
      <c r="F383" s="377">
        <f t="shared" si="231"/>
        <v>1684.8974999999998</v>
      </c>
      <c r="G383" s="429">
        <f t="shared" si="232"/>
        <v>1573</v>
      </c>
      <c r="H383" s="291">
        <f t="shared" si="249"/>
        <v>410.05999999999995</v>
      </c>
      <c r="I383" s="299"/>
      <c r="J383" s="299"/>
      <c r="K383" s="299"/>
      <c r="L383" s="431"/>
      <c r="M383" s="503">
        <f t="shared" si="245"/>
        <v>22.837499999999999</v>
      </c>
      <c r="N383" s="374">
        <f t="shared" si="246"/>
        <v>21</v>
      </c>
      <c r="O383" s="374">
        <f t="shared" si="247"/>
        <v>20.761363636363633</v>
      </c>
      <c r="P383" s="424">
        <f t="shared" si="248"/>
        <v>20</v>
      </c>
      <c r="Q383" s="474">
        <f t="shared" si="244"/>
        <v>19.930909090909086</v>
      </c>
    </row>
    <row r="384" spans="1:17" ht="20.25" customHeight="1" thickBot="1">
      <c r="A384" s="368" t="s">
        <v>6</v>
      </c>
      <c r="B384" s="326">
        <v>479.80500000000001</v>
      </c>
      <c r="C384" s="374">
        <f t="shared" si="250"/>
        <v>792</v>
      </c>
      <c r="H384" s="291">
        <f t="shared" si="249"/>
        <v>671.72699999999998</v>
      </c>
      <c r="I384" s="299"/>
      <c r="J384" s="299"/>
      <c r="K384" s="299"/>
      <c r="L384" s="431"/>
      <c r="M384" s="503">
        <f t="shared" si="245"/>
        <v>23.489999999999995</v>
      </c>
      <c r="N384" s="374">
        <f t="shared" si="246"/>
        <v>22</v>
      </c>
      <c r="O384" s="374">
        <f t="shared" si="247"/>
        <v>21.354545454545452</v>
      </c>
      <c r="P384" s="424">
        <f t="shared" si="248"/>
        <v>20</v>
      </c>
      <c r="Q384" s="474">
        <f t="shared" si="244"/>
        <v>20.484545454545451</v>
      </c>
    </row>
    <row r="385" spans="1:17" ht="20.25" customHeight="1" thickBot="1">
      <c r="A385" s="368" t="s">
        <v>7</v>
      </c>
      <c r="B385" s="326">
        <v>222.77799999999996</v>
      </c>
      <c r="C385" s="374">
        <f t="shared" si="250"/>
        <v>368</v>
      </c>
      <c r="D385" s="422"/>
      <c r="E385" s="421" t="s">
        <v>791</v>
      </c>
      <c r="F385" s="422"/>
      <c r="G385" s="423" t="s">
        <v>635</v>
      </c>
      <c r="H385" s="291">
        <f t="shared" si="249"/>
        <v>311.8891999999999</v>
      </c>
      <c r="I385" s="299"/>
      <c r="M385" s="501">
        <f t="shared" si="245"/>
        <v>24.142499999999995</v>
      </c>
      <c r="N385" s="377">
        <f t="shared" si="246"/>
        <v>22</v>
      </c>
      <c r="O385" s="377">
        <f t="shared" si="247"/>
        <v>21.947727272727271</v>
      </c>
      <c r="P385" s="429">
        <f t="shared" si="248"/>
        <v>21</v>
      </c>
    </row>
    <row r="386" spans="1:17" ht="20.25" customHeight="1" thickBot="1">
      <c r="A386" s="368" t="s">
        <v>8</v>
      </c>
      <c r="B386" s="326">
        <v>265.61099999999999</v>
      </c>
      <c r="C386" s="374">
        <f t="shared" si="250"/>
        <v>439</v>
      </c>
      <c r="D386" s="374">
        <f t="shared" ref="D386:D392" si="252">B382*1.65</f>
        <v>403.01662499999998</v>
      </c>
      <c r="E386" s="374">
        <f>CEILING(F386,1)</f>
        <v>367</v>
      </c>
      <c r="F386" s="374">
        <f>B382*1.5</f>
        <v>366.37874999999997</v>
      </c>
      <c r="G386" s="424">
        <f>CEILING(H382,1)</f>
        <v>342</v>
      </c>
      <c r="H386" s="291">
        <f t="shared" si="249"/>
        <v>371.85539999999997</v>
      </c>
      <c r="I386" s="299"/>
      <c r="J386" s="542" t="s">
        <v>18</v>
      </c>
      <c r="K386" s="543" t="s">
        <v>634</v>
      </c>
      <c r="L386" s="439" t="s">
        <v>790</v>
      </c>
    </row>
    <row r="387" spans="1:17" ht="20.25" customHeight="1" thickBot="1">
      <c r="A387" s="368" t="s">
        <v>9</v>
      </c>
      <c r="B387" s="326">
        <v>278.53050000000002</v>
      </c>
      <c r="C387" s="374">
        <f t="shared" si="250"/>
        <v>460</v>
      </c>
      <c r="D387" s="374">
        <f t="shared" si="252"/>
        <v>483.28499999999991</v>
      </c>
      <c r="E387" s="374">
        <f t="shared" ref="E387:E392" si="253">CEILING(F387,1)</f>
        <v>440</v>
      </c>
      <c r="F387" s="374">
        <f t="shared" ref="F387:F392" si="254">B383*1.5</f>
        <v>439.34999999999997</v>
      </c>
      <c r="G387" s="424">
        <f t="shared" ref="G387:G392" si="255">CEILING(H383,1)</f>
        <v>411</v>
      </c>
      <c r="H387" s="291">
        <f t="shared" si="249"/>
        <v>389.9427</v>
      </c>
      <c r="I387" s="299"/>
      <c r="J387" s="544" t="s">
        <v>150</v>
      </c>
      <c r="K387" s="545">
        <v>13.05</v>
      </c>
      <c r="L387" s="374">
        <v>22</v>
      </c>
      <c r="M387" s="422"/>
      <c r="N387" s="421" t="s">
        <v>791</v>
      </c>
      <c r="O387" s="422"/>
      <c r="P387" s="423" t="s">
        <v>635</v>
      </c>
      <c r="Q387" s="468">
        <f t="shared" ref="Q387:Q388" si="256">K394*1.4</f>
        <v>28.07</v>
      </c>
    </row>
    <row r="388" spans="1:17" ht="20.25" customHeight="1" thickBot="1">
      <c r="A388" s="312" t="s">
        <v>10</v>
      </c>
      <c r="B388" s="337">
        <v>471.25</v>
      </c>
      <c r="C388" s="377">
        <v>1200</v>
      </c>
      <c r="D388" s="374">
        <f t="shared" si="252"/>
        <v>791.67824999999993</v>
      </c>
      <c r="E388" s="374">
        <f t="shared" si="253"/>
        <v>720</v>
      </c>
      <c r="F388" s="374">
        <f t="shared" si="254"/>
        <v>719.70749999999998</v>
      </c>
      <c r="G388" s="424">
        <f t="shared" si="255"/>
        <v>672</v>
      </c>
      <c r="H388" s="291">
        <f t="shared" si="249"/>
        <v>659.75</v>
      </c>
      <c r="I388" s="299"/>
      <c r="J388" s="546" t="s">
        <v>151</v>
      </c>
      <c r="K388" s="547">
        <v>13.445454545454544</v>
      </c>
      <c r="L388" s="374">
        <v>23</v>
      </c>
      <c r="M388" s="374">
        <f>K394*1.65</f>
        <v>33.082499999999996</v>
      </c>
      <c r="N388" s="374">
        <f>CEILING(O388,0.5)</f>
        <v>30.5</v>
      </c>
      <c r="O388" s="374">
        <f>K394*1.5</f>
        <v>30.075000000000003</v>
      </c>
      <c r="P388" s="374">
        <f t="shared" ref="P388:P389" si="257">CEILING(Q387,1)</f>
        <v>29</v>
      </c>
      <c r="Q388" s="468">
        <f t="shared" si="256"/>
        <v>28.125999999999998</v>
      </c>
    </row>
    <row r="389" spans="1:17" ht="20.25" customHeight="1" thickBot="1">
      <c r="D389" s="374">
        <f t="shared" si="252"/>
        <v>367.58369999999991</v>
      </c>
      <c r="E389" s="374">
        <f t="shared" si="253"/>
        <v>335</v>
      </c>
      <c r="F389" s="374">
        <f t="shared" si="254"/>
        <v>334.16699999999992</v>
      </c>
      <c r="G389" s="424">
        <f t="shared" si="255"/>
        <v>312</v>
      </c>
      <c r="I389" s="299"/>
      <c r="J389" s="546" t="s">
        <v>152</v>
      </c>
      <c r="K389" s="547">
        <v>13.84090909090909</v>
      </c>
      <c r="L389" s="374">
        <v>23</v>
      </c>
      <c r="M389" s="377">
        <f>K395*1.65</f>
        <v>33.148499999999999</v>
      </c>
      <c r="N389" s="377">
        <f>CEILING(O389,0.5)</f>
        <v>30.5</v>
      </c>
      <c r="O389" s="377">
        <f>K395*1.5</f>
        <v>30.134999999999998</v>
      </c>
      <c r="P389" s="374">
        <f t="shared" si="257"/>
        <v>29</v>
      </c>
    </row>
    <row r="390" spans="1:17" ht="20.25" customHeight="1">
      <c r="A390" s="360" t="s">
        <v>15</v>
      </c>
      <c r="B390" s="332" t="s">
        <v>851</v>
      </c>
      <c r="C390" s="421" t="s">
        <v>790</v>
      </c>
      <c r="D390" s="374">
        <f t="shared" si="252"/>
        <v>438.25814999999994</v>
      </c>
      <c r="E390" s="374">
        <f t="shared" si="253"/>
        <v>399</v>
      </c>
      <c r="F390" s="374">
        <f t="shared" si="254"/>
        <v>398.41649999999998</v>
      </c>
      <c r="G390" s="424">
        <f t="shared" si="255"/>
        <v>372</v>
      </c>
      <c r="I390" s="299"/>
      <c r="J390" s="546" t="s">
        <v>153</v>
      </c>
      <c r="K390" s="547">
        <v>14.236363636363635</v>
      </c>
      <c r="L390" s="374">
        <v>24</v>
      </c>
    </row>
    <row r="391" spans="1:17" ht="20.25" customHeight="1">
      <c r="A391" s="361" t="s">
        <v>750</v>
      </c>
      <c r="B391" s="314">
        <v>803.71199999999999</v>
      </c>
      <c r="C391" s="374">
        <v>1870</v>
      </c>
      <c r="D391" s="374">
        <f t="shared" si="252"/>
        <v>459.57532500000002</v>
      </c>
      <c r="E391" s="374">
        <f t="shared" si="253"/>
        <v>418</v>
      </c>
      <c r="F391" s="374">
        <f t="shared" si="254"/>
        <v>417.79575</v>
      </c>
      <c r="G391" s="424">
        <f t="shared" si="255"/>
        <v>390</v>
      </c>
      <c r="I391" s="299"/>
      <c r="J391" s="546" t="s">
        <v>154</v>
      </c>
      <c r="K391" s="547">
        <v>14.631818181818179</v>
      </c>
      <c r="L391" s="374">
        <v>25</v>
      </c>
    </row>
    <row r="392" spans="1:17" ht="23.25" customHeight="1" thickBot="1">
      <c r="A392" s="500" t="s">
        <v>751</v>
      </c>
      <c r="B392" s="315">
        <v>803.71199999999999</v>
      </c>
      <c r="C392" s="374">
        <v>1327</v>
      </c>
      <c r="D392" s="377">
        <f t="shared" si="252"/>
        <v>777.5625</v>
      </c>
      <c r="E392" s="377">
        <f t="shared" si="253"/>
        <v>707</v>
      </c>
      <c r="F392" s="377">
        <f t="shared" si="254"/>
        <v>706.875</v>
      </c>
      <c r="G392" s="429">
        <f t="shared" si="255"/>
        <v>660</v>
      </c>
      <c r="I392" s="299"/>
      <c r="J392" s="546" t="s">
        <v>155</v>
      </c>
      <c r="K392" s="547">
        <v>17.228636363636362</v>
      </c>
      <c r="L392" s="374">
        <v>29</v>
      </c>
    </row>
    <row r="393" spans="1:17" ht="20.25" customHeight="1">
      <c r="A393" s="221" t="s">
        <v>1070</v>
      </c>
      <c r="C393" s="444">
        <v>1500</v>
      </c>
      <c r="I393" s="299"/>
      <c r="J393" s="546" t="s">
        <v>156</v>
      </c>
      <c r="K393" s="547">
        <v>17.23</v>
      </c>
      <c r="L393" s="374">
        <v>29</v>
      </c>
    </row>
    <row r="394" spans="1:17" ht="20.25" customHeight="1">
      <c r="A394" s="299"/>
      <c r="B394" s="299"/>
      <c r="C394" s="432"/>
      <c r="I394" s="299"/>
      <c r="J394" s="546" t="s">
        <v>157</v>
      </c>
      <c r="K394" s="547">
        <v>20.05</v>
      </c>
      <c r="L394" s="374">
        <v>34</v>
      </c>
    </row>
    <row r="395" spans="1:17" ht="20.25" customHeight="1">
      <c r="A395" s="481" t="s">
        <v>1041</v>
      </c>
      <c r="I395" s="299"/>
      <c r="J395" s="546" t="s">
        <v>158</v>
      </c>
      <c r="K395" s="547">
        <v>20.09</v>
      </c>
      <c r="L395" s="374">
        <v>34</v>
      </c>
    </row>
    <row r="396" spans="1:17" ht="21" customHeight="1">
      <c r="A396" s="221" t="s">
        <v>1042</v>
      </c>
      <c r="C396" s="479">
        <v>13</v>
      </c>
      <c r="I396" s="299"/>
      <c r="J396" s="546" t="s">
        <v>159</v>
      </c>
      <c r="K396" s="547">
        <v>21</v>
      </c>
      <c r="L396" s="374">
        <v>35</v>
      </c>
    </row>
    <row r="397" spans="1:17" ht="21" customHeight="1">
      <c r="A397" s="221" t="s">
        <v>1043</v>
      </c>
      <c r="C397" s="479">
        <v>40</v>
      </c>
      <c r="I397" s="299"/>
      <c r="J397" s="546" t="s">
        <v>160</v>
      </c>
      <c r="K397" s="547">
        <v>25</v>
      </c>
      <c r="L397" s="374">
        <v>42</v>
      </c>
    </row>
    <row r="398" spans="1:17" ht="21" customHeight="1">
      <c r="A398" s="299"/>
      <c r="B398" s="299"/>
      <c r="C398" s="432"/>
      <c r="D398" s="432"/>
      <c r="E398" s="432"/>
      <c r="F398" s="432"/>
      <c r="G398" s="431"/>
      <c r="H398" s="291"/>
      <c r="I398" s="299"/>
      <c r="J398" s="546" t="s">
        <v>161</v>
      </c>
      <c r="K398" s="547">
        <v>51.409090909090899</v>
      </c>
      <c r="L398" s="374">
        <v>85</v>
      </c>
    </row>
    <row r="399" spans="1:17" ht="21" customHeight="1">
      <c r="D399" s="432"/>
      <c r="E399" s="432"/>
      <c r="F399" s="432"/>
      <c r="G399" s="431"/>
      <c r="H399" s="291"/>
      <c r="I399" s="299"/>
      <c r="J399" s="546" t="s">
        <v>162</v>
      </c>
      <c r="K399" s="547">
        <v>55.36363636363636</v>
      </c>
      <c r="L399" s="374">
        <v>92</v>
      </c>
    </row>
    <row r="400" spans="1:17" ht="21" customHeight="1">
      <c r="D400" s="432"/>
      <c r="E400" s="432"/>
      <c r="F400" s="432"/>
      <c r="G400" s="431"/>
      <c r="H400" s="291"/>
      <c r="I400" s="299"/>
      <c r="J400" s="546" t="s">
        <v>163</v>
      </c>
      <c r="K400" s="547">
        <v>59.318181818181813</v>
      </c>
      <c r="L400" s="374">
        <v>98</v>
      </c>
    </row>
    <row r="401" spans="1:17" ht="21" customHeight="1">
      <c r="D401" s="432"/>
      <c r="E401" s="432"/>
      <c r="F401" s="432"/>
      <c r="G401" s="431"/>
      <c r="H401" s="291"/>
      <c r="I401" s="299"/>
      <c r="J401" s="554" t="s">
        <v>164</v>
      </c>
      <c r="K401" s="547">
        <v>128.12727272727273</v>
      </c>
      <c r="L401" s="374">
        <v>212</v>
      </c>
      <c r="M401" s="432"/>
      <c r="N401" s="432"/>
      <c r="O401" s="432"/>
      <c r="P401" s="432"/>
    </row>
    <row r="402" spans="1:17" ht="21" customHeight="1" thickBot="1">
      <c r="D402" s="432"/>
      <c r="E402" s="432"/>
      <c r="F402" s="432"/>
      <c r="G402" s="431"/>
      <c r="H402" s="291"/>
      <c r="I402" s="299"/>
      <c r="J402" s="555" t="s">
        <v>165</v>
      </c>
      <c r="K402" s="556">
        <v>189.93681818181815</v>
      </c>
      <c r="L402" s="374">
        <v>314</v>
      </c>
      <c r="M402" s="432"/>
      <c r="N402" s="432"/>
      <c r="O402" s="432"/>
      <c r="P402" s="432"/>
      <c r="Q402" s="11"/>
    </row>
    <row r="403" spans="1:17" ht="21" customHeight="1" thickBot="1">
      <c r="M403" s="432"/>
      <c r="N403" s="432"/>
      <c r="O403" s="432"/>
      <c r="P403" s="432"/>
      <c r="Q403" s="11"/>
    </row>
    <row r="404" spans="1:17" ht="21" customHeight="1" thickBot="1">
      <c r="A404" s="367" t="s">
        <v>178</v>
      </c>
      <c r="B404" s="397"/>
      <c r="C404" s="433" t="s">
        <v>790</v>
      </c>
      <c r="H404" s="291"/>
      <c r="I404" s="299"/>
      <c r="J404" s="367"/>
      <c r="K404" s="402"/>
      <c r="L404" s="433" t="s">
        <v>790</v>
      </c>
      <c r="Q404" s="11"/>
    </row>
    <row r="405" spans="1:17" ht="21" customHeight="1">
      <c r="A405" s="398" t="s">
        <v>41</v>
      </c>
      <c r="B405" s="313" t="s">
        <v>42</v>
      </c>
      <c r="C405" s="431"/>
      <c r="H405" s="291"/>
      <c r="I405" s="299"/>
      <c r="J405" s="398" t="s">
        <v>41</v>
      </c>
      <c r="K405" s="313" t="s">
        <v>42</v>
      </c>
      <c r="L405" s="431"/>
      <c r="M405" s="434"/>
      <c r="N405" s="433" t="s">
        <v>791</v>
      </c>
      <c r="O405" s="434"/>
      <c r="P405" s="435" t="s">
        <v>635</v>
      </c>
      <c r="Q405" s="11"/>
    </row>
    <row r="406" spans="1:17" ht="21" customHeight="1">
      <c r="A406" s="399" t="s">
        <v>43</v>
      </c>
      <c r="B406" s="313"/>
      <c r="C406" s="431"/>
      <c r="H406" s="291">
        <f t="shared" ref="H406:H447" si="258">B406*1.4</f>
        <v>0</v>
      </c>
      <c r="I406" s="299"/>
      <c r="J406" s="403" t="s">
        <v>44</v>
      </c>
      <c r="K406" s="299"/>
      <c r="L406" s="431"/>
      <c r="M406" s="431"/>
      <c r="N406" s="431"/>
      <c r="O406" s="431"/>
      <c r="P406" s="436"/>
      <c r="Q406" s="11"/>
    </row>
    <row r="407" spans="1:17" ht="21" customHeight="1" thickBot="1">
      <c r="A407" s="400" t="s">
        <v>79</v>
      </c>
      <c r="B407" s="383">
        <v>63.8</v>
      </c>
      <c r="C407" s="374">
        <v>170</v>
      </c>
      <c r="H407" s="291">
        <f t="shared" si="258"/>
        <v>89.32</v>
      </c>
      <c r="I407" s="299"/>
      <c r="J407" s="400" t="s">
        <v>1312</v>
      </c>
      <c r="K407" s="383">
        <v>116</v>
      </c>
      <c r="L407" s="374">
        <v>336</v>
      </c>
      <c r="M407" s="432"/>
      <c r="N407" s="431"/>
      <c r="O407" s="432"/>
      <c r="P407" s="436"/>
      <c r="Q407" s="291">
        <f t="shared" ref="Q407:Q438" si="259">K420*1.4</f>
        <v>162.39999999999998</v>
      </c>
    </row>
    <row r="408" spans="1:17" ht="21" customHeight="1">
      <c r="A408" s="392" t="s">
        <v>45</v>
      </c>
      <c r="B408" s="383">
        <v>84.1</v>
      </c>
      <c r="C408" s="374">
        <v>230</v>
      </c>
      <c r="D408" s="434"/>
      <c r="E408" s="433" t="s">
        <v>791</v>
      </c>
      <c r="F408" s="434"/>
      <c r="G408" s="435" t="s">
        <v>635</v>
      </c>
      <c r="H408" s="291">
        <f t="shared" si="258"/>
        <v>117.73999999999998</v>
      </c>
      <c r="I408" s="299"/>
      <c r="J408" s="392" t="s">
        <v>45</v>
      </c>
      <c r="K408" s="383">
        <v>171.1</v>
      </c>
      <c r="L408" s="374">
        <v>485</v>
      </c>
      <c r="M408" s="374">
        <f t="shared" ref="M408:M416" si="260">K420*1.65</f>
        <v>191.39999999999998</v>
      </c>
      <c r="N408" s="374">
        <f>CEILING(O408,1)</f>
        <v>174</v>
      </c>
      <c r="O408" s="374">
        <f t="shared" ref="O408:O416" si="261">K420*1.5</f>
        <v>174</v>
      </c>
      <c r="P408" s="424">
        <f>CEILING(Q407,1)</f>
        <v>163</v>
      </c>
      <c r="Q408" s="291">
        <f t="shared" si="259"/>
        <v>237.51</v>
      </c>
    </row>
    <row r="409" spans="1:17" ht="21" customHeight="1">
      <c r="A409" s="392" t="s">
        <v>77</v>
      </c>
      <c r="B409" s="383">
        <v>104.4</v>
      </c>
      <c r="C409" s="374">
        <v>298</v>
      </c>
      <c r="D409" s="431"/>
      <c r="E409" s="431"/>
      <c r="F409" s="431"/>
      <c r="G409" s="436"/>
      <c r="H409" s="291">
        <f t="shared" si="258"/>
        <v>146.16</v>
      </c>
      <c r="I409" s="299"/>
      <c r="J409" s="392" t="s">
        <v>77</v>
      </c>
      <c r="K409" s="383">
        <v>205.9</v>
      </c>
      <c r="L409" s="374">
        <v>580</v>
      </c>
      <c r="M409" s="374">
        <f t="shared" si="260"/>
        <v>279.92250000000001</v>
      </c>
      <c r="N409" s="374">
        <f t="shared" ref="N409:N416" si="262">CEILING(O409,1)</f>
        <v>255</v>
      </c>
      <c r="O409" s="374">
        <f t="shared" si="261"/>
        <v>254.47500000000002</v>
      </c>
      <c r="P409" s="424">
        <f t="shared" ref="P409:P416" si="263">CEILING(Q408,1)</f>
        <v>238</v>
      </c>
      <c r="Q409" s="291">
        <f t="shared" si="259"/>
        <v>290.28999999999996</v>
      </c>
    </row>
    <row r="410" spans="1:17" ht="21" customHeight="1">
      <c r="A410" s="392" t="s">
        <v>47</v>
      </c>
      <c r="B410" s="383">
        <v>111.65</v>
      </c>
      <c r="C410" s="374">
        <v>317</v>
      </c>
      <c r="D410" s="431"/>
      <c r="E410" s="431"/>
      <c r="F410" s="431"/>
      <c r="G410" s="436"/>
      <c r="H410" s="291">
        <f t="shared" si="258"/>
        <v>156.31</v>
      </c>
      <c r="I410" s="299"/>
      <c r="J410" s="392" t="s">
        <v>47</v>
      </c>
      <c r="K410" s="383">
        <v>232</v>
      </c>
      <c r="L410" s="374">
        <v>707</v>
      </c>
      <c r="M410" s="374">
        <f t="shared" si="260"/>
        <v>342.1275</v>
      </c>
      <c r="N410" s="374">
        <f t="shared" si="262"/>
        <v>312</v>
      </c>
      <c r="O410" s="374">
        <f t="shared" si="261"/>
        <v>311.02499999999998</v>
      </c>
      <c r="P410" s="424">
        <f t="shared" si="263"/>
        <v>291</v>
      </c>
      <c r="Q410" s="291">
        <f t="shared" si="259"/>
        <v>458.78</v>
      </c>
    </row>
    <row r="411" spans="1:17" ht="21" customHeight="1">
      <c r="A411" s="392" t="s">
        <v>49</v>
      </c>
      <c r="B411" s="383">
        <v>123.25</v>
      </c>
      <c r="C411" s="374">
        <v>416</v>
      </c>
      <c r="D411" s="374">
        <f>B407*1.65</f>
        <v>105.27</v>
      </c>
      <c r="E411" s="374">
        <f>CEILING(F411,1)</f>
        <v>96</v>
      </c>
      <c r="F411" s="374">
        <f>B407*1.5</f>
        <v>95.699999999999989</v>
      </c>
      <c r="G411" s="424">
        <f>CEILING(H407,1)</f>
        <v>90</v>
      </c>
      <c r="H411" s="291">
        <f t="shared" si="258"/>
        <v>172.54999999999998</v>
      </c>
      <c r="I411" s="299"/>
      <c r="J411" s="392" t="s">
        <v>49</v>
      </c>
      <c r="K411" s="383">
        <v>243.6</v>
      </c>
      <c r="L411" s="374">
        <v>777</v>
      </c>
      <c r="M411" s="374">
        <f t="shared" si="260"/>
        <v>540.70499999999993</v>
      </c>
      <c r="N411" s="374">
        <f t="shared" si="262"/>
        <v>492</v>
      </c>
      <c r="O411" s="374">
        <f t="shared" si="261"/>
        <v>491.54999999999995</v>
      </c>
      <c r="P411" s="424">
        <f t="shared" si="263"/>
        <v>459</v>
      </c>
      <c r="Q411" s="291">
        <f t="shared" si="259"/>
        <v>586.66999999999996</v>
      </c>
    </row>
    <row r="412" spans="1:17" ht="21" customHeight="1">
      <c r="A412" s="392" t="s">
        <v>50</v>
      </c>
      <c r="B412" s="383">
        <v>137.75</v>
      </c>
      <c r="C412" s="374">
        <v>533</v>
      </c>
      <c r="D412" s="374">
        <f t="shared" ref="D412:D419" si="264">B408*1.65</f>
        <v>138.76499999999999</v>
      </c>
      <c r="E412" s="374">
        <f t="shared" ref="E412:E419" si="265">CEILING(F412,1)</f>
        <v>127</v>
      </c>
      <c r="F412" s="374">
        <f t="shared" ref="F412:F419" si="266">B408*1.5</f>
        <v>126.14999999999999</v>
      </c>
      <c r="G412" s="424">
        <f t="shared" ref="G412:G419" si="267">CEILING(H408,1)</f>
        <v>118</v>
      </c>
      <c r="H412" s="291">
        <f t="shared" si="258"/>
        <v>192.85</v>
      </c>
      <c r="I412" s="299"/>
      <c r="J412" s="392" t="s">
        <v>50</v>
      </c>
      <c r="K412" s="383">
        <v>291.45</v>
      </c>
      <c r="L412" s="374">
        <v>910</v>
      </c>
      <c r="M412" s="374">
        <f t="shared" si="260"/>
        <v>691.4325</v>
      </c>
      <c r="N412" s="374">
        <f t="shared" si="262"/>
        <v>629</v>
      </c>
      <c r="O412" s="374">
        <f t="shared" si="261"/>
        <v>628.57500000000005</v>
      </c>
      <c r="P412" s="424">
        <f t="shared" si="263"/>
        <v>587</v>
      </c>
      <c r="Q412" s="291">
        <f t="shared" si="259"/>
        <v>923.65</v>
      </c>
    </row>
    <row r="413" spans="1:17" ht="21" customHeight="1">
      <c r="A413" s="392" t="s">
        <v>51</v>
      </c>
      <c r="B413" s="384">
        <v>201.55</v>
      </c>
      <c r="C413" s="374">
        <v>736</v>
      </c>
      <c r="D413" s="374">
        <f t="shared" si="264"/>
        <v>172.26</v>
      </c>
      <c r="E413" s="374">
        <f t="shared" si="265"/>
        <v>157</v>
      </c>
      <c r="F413" s="374">
        <f t="shared" si="266"/>
        <v>156.60000000000002</v>
      </c>
      <c r="G413" s="424">
        <f t="shared" si="267"/>
        <v>147</v>
      </c>
      <c r="H413" s="291">
        <f t="shared" si="258"/>
        <v>282.17</v>
      </c>
      <c r="I413" s="299"/>
      <c r="J413" s="392" t="s">
        <v>51</v>
      </c>
      <c r="K413" s="384">
        <v>420.5</v>
      </c>
      <c r="L413" s="374">
        <v>1110</v>
      </c>
      <c r="M413" s="374">
        <f t="shared" si="260"/>
        <v>1088.5874999999999</v>
      </c>
      <c r="N413" s="374">
        <f t="shared" si="262"/>
        <v>990</v>
      </c>
      <c r="O413" s="374">
        <f t="shared" si="261"/>
        <v>989.625</v>
      </c>
      <c r="P413" s="424">
        <f t="shared" si="263"/>
        <v>924</v>
      </c>
      <c r="Q413" s="291">
        <f t="shared" si="259"/>
        <v>2029.9999999999998</v>
      </c>
    </row>
    <row r="414" spans="1:17" ht="21" customHeight="1">
      <c r="A414" s="392" t="s">
        <v>52</v>
      </c>
      <c r="B414" s="384">
        <v>239.25</v>
      </c>
      <c r="C414" s="374">
        <v>904</v>
      </c>
      <c r="D414" s="374">
        <f t="shared" si="264"/>
        <v>184.2225</v>
      </c>
      <c r="E414" s="374">
        <f t="shared" si="265"/>
        <v>168</v>
      </c>
      <c r="F414" s="374">
        <f t="shared" si="266"/>
        <v>167.47500000000002</v>
      </c>
      <c r="G414" s="424">
        <f t="shared" si="267"/>
        <v>157</v>
      </c>
      <c r="H414" s="291">
        <f t="shared" si="258"/>
        <v>334.95</v>
      </c>
      <c r="I414" s="299"/>
      <c r="J414" s="392" t="s">
        <v>52</v>
      </c>
      <c r="K414" s="384">
        <v>519.1</v>
      </c>
      <c r="L414" s="374">
        <v>1478</v>
      </c>
      <c r="M414" s="374">
        <f t="shared" si="260"/>
        <v>2392.5</v>
      </c>
      <c r="N414" s="374">
        <f t="shared" si="262"/>
        <v>2175</v>
      </c>
      <c r="O414" s="374">
        <f t="shared" si="261"/>
        <v>2175</v>
      </c>
      <c r="P414" s="424">
        <f t="shared" si="263"/>
        <v>2030</v>
      </c>
      <c r="Q414" s="291">
        <f t="shared" si="259"/>
        <v>2233</v>
      </c>
    </row>
    <row r="415" spans="1:17" ht="21" customHeight="1" thickBot="1">
      <c r="A415" s="401" t="s">
        <v>53</v>
      </c>
      <c r="B415" s="395">
        <v>375.55</v>
      </c>
      <c r="C415" s="374">
        <v>1355</v>
      </c>
      <c r="D415" s="374">
        <f t="shared" si="264"/>
        <v>203.36249999999998</v>
      </c>
      <c r="E415" s="374">
        <f t="shared" si="265"/>
        <v>185</v>
      </c>
      <c r="F415" s="374">
        <f t="shared" si="266"/>
        <v>184.875</v>
      </c>
      <c r="G415" s="424">
        <f t="shared" si="267"/>
        <v>173</v>
      </c>
      <c r="H415" s="291">
        <f t="shared" si="258"/>
        <v>525.77</v>
      </c>
      <c r="I415" s="299"/>
      <c r="J415" s="401" t="s">
        <v>53</v>
      </c>
      <c r="K415" s="395">
        <v>742.4</v>
      </c>
      <c r="L415" s="374">
        <v>2089</v>
      </c>
      <c r="M415" s="374">
        <f t="shared" si="260"/>
        <v>2631.75</v>
      </c>
      <c r="N415" s="374">
        <f t="shared" si="262"/>
        <v>2393</v>
      </c>
      <c r="O415" s="374">
        <f t="shared" si="261"/>
        <v>2392.5</v>
      </c>
      <c r="P415" s="424">
        <f t="shared" si="263"/>
        <v>2233</v>
      </c>
      <c r="Q415" s="291">
        <f t="shared" si="259"/>
        <v>0</v>
      </c>
    </row>
    <row r="416" spans="1:17" ht="21" customHeight="1" thickBot="1">
      <c r="A416" s="313" t="s">
        <v>54</v>
      </c>
      <c r="B416" s="351"/>
      <c r="C416" s="431"/>
      <c r="D416" s="374">
        <f t="shared" si="264"/>
        <v>227.28749999999999</v>
      </c>
      <c r="E416" s="374">
        <f t="shared" si="265"/>
        <v>207</v>
      </c>
      <c r="F416" s="374">
        <f t="shared" si="266"/>
        <v>206.625</v>
      </c>
      <c r="G416" s="424">
        <f t="shared" si="267"/>
        <v>193</v>
      </c>
      <c r="H416" s="291">
        <f t="shared" si="258"/>
        <v>0</v>
      </c>
      <c r="I416" s="299"/>
      <c r="J416" s="300" t="s">
        <v>55</v>
      </c>
      <c r="K416" s="348"/>
      <c r="L416" s="431"/>
      <c r="M416" s="377">
        <f t="shared" si="260"/>
        <v>0</v>
      </c>
      <c r="N416" s="374">
        <f t="shared" si="262"/>
        <v>0</v>
      </c>
      <c r="O416" s="377">
        <f t="shared" si="261"/>
        <v>0</v>
      </c>
      <c r="P416" s="424">
        <f t="shared" si="263"/>
        <v>0</v>
      </c>
      <c r="Q416" s="291">
        <f t="shared" si="259"/>
        <v>111.64999999999999</v>
      </c>
    </row>
    <row r="417" spans="1:17" ht="21" customHeight="1" thickBot="1">
      <c r="A417" s="390" t="s">
        <v>79</v>
      </c>
      <c r="B417" s="396">
        <v>145</v>
      </c>
      <c r="C417" s="437">
        <v>416</v>
      </c>
      <c r="D417" s="374">
        <f t="shared" si="264"/>
        <v>332.5575</v>
      </c>
      <c r="E417" s="374">
        <f t="shared" si="265"/>
        <v>303</v>
      </c>
      <c r="F417" s="374">
        <f t="shared" si="266"/>
        <v>302.32500000000005</v>
      </c>
      <c r="G417" s="424">
        <f t="shared" si="267"/>
        <v>283</v>
      </c>
      <c r="H417" s="291">
        <f t="shared" si="258"/>
        <v>203</v>
      </c>
      <c r="I417" s="299"/>
      <c r="J417" s="404" t="s">
        <v>94</v>
      </c>
      <c r="K417" s="396">
        <v>72.5</v>
      </c>
      <c r="L417" s="374">
        <v>196</v>
      </c>
      <c r="M417" s="432"/>
      <c r="N417" s="431"/>
      <c r="O417" s="432"/>
      <c r="P417" s="431"/>
      <c r="Q417" s="291">
        <f t="shared" si="259"/>
        <v>123.83</v>
      </c>
    </row>
    <row r="418" spans="1:17" ht="21" customHeight="1" thickBot="1">
      <c r="A418" s="392" t="s">
        <v>45</v>
      </c>
      <c r="B418" s="383">
        <v>174</v>
      </c>
      <c r="C418" s="437">
        <v>497</v>
      </c>
      <c r="D418" s="374">
        <f t="shared" si="264"/>
        <v>394.76249999999999</v>
      </c>
      <c r="E418" s="374">
        <f t="shared" si="265"/>
        <v>359</v>
      </c>
      <c r="F418" s="374">
        <f t="shared" si="266"/>
        <v>358.875</v>
      </c>
      <c r="G418" s="424">
        <f t="shared" si="267"/>
        <v>335</v>
      </c>
      <c r="H418" s="291">
        <f t="shared" si="258"/>
        <v>243.6</v>
      </c>
      <c r="I418" s="299"/>
      <c r="J418" s="392" t="s">
        <v>45</v>
      </c>
      <c r="K418" s="383">
        <v>84.1</v>
      </c>
      <c r="L418" s="509">
        <v>239</v>
      </c>
      <c r="M418" s="437">
        <f t="shared" ref="M418:M428" si="268">K430*1.65</f>
        <v>145.9425</v>
      </c>
      <c r="N418" s="437">
        <f>CEILING(O418,1)</f>
        <v>133</v>
      </c>
      <c r="O418" s="437">
        <f t="shared" ref="O418:O428" si="269">K430*1.5</f>
        <v>132.67500000000001</v>
      </c>
      <c r="P418" s="438">
        <f>CEILING(Q417,1)</f>
        <v>124</v>
      </c>
      <c r="Q418" s="291">
        <f t="shared" si="259"/>
        <v>152.25</v>
      </c>
    </row>
    <row r="419" spans="1:17" ht="21" customHeight="1" thickBot="1">
      <c r="A419" s="393" t="s">
        <v>77</v>
      </c>
      <c r="B419" s="383">
        <v>195.75</v>
      </c>
      <c r="C419" s="437">
        <v>560</v>
      </c>
      <c r="D419" s="377">
        <f t="shared" si="264"/>
        <v>619.65750000000003</v>
      </c>
      <c r="E419" s="374">
        <f t="shared" si="265"/>
        <v>564</v>
      </c>
      <c r="F419" s="377">
        <f t="shared" si="266"/>
        <v>563.32500000000005</v>
      </c>
      <c r="G419" s="424">
        <f t="shared" si="267"/>
        <v>526</v>
      </c>
      <c r="H419" s="291">
        <f t="shared" si="258"/>
        <v>274.04999999999995</v>
      </c>
      <c r="I419" s="299"/>
      <c r="J419" s="393" t="s">
        <v>77</v>
      </c>
      <c r="K419" s="383">
        <v>108.75</v>
      </c>
      <c r="L419" s="374">
        <v>312</v>
      </c>
      <c r="M419" s="374">
        <f t="shared" si="268"/>
        <v>179.4375</v>
      </c>
      <c r="N419" s="437">
        <f t="shared" ref="N419:N428" si="270">CEILING(O419,1)</f>
        <v>164</v>
      </c>
      <c r="O419" s="374">
        <f t="shared" si="269"/>
        <v>163.125</v>
      </c>
      <c r="P419" s="438">
        <f t="shared" ref="P419:P428" si="271">CEILING(Q418,1)</f>
        <v>153</v>
      </c>
      <c r="Q419" s="291">
        <f t="shared" si="259"/>
        <v>182.7</v>
      </c>
    </row>
    <row r="420" spans="1:17" ht="21" customHeight="1" thickBot="1">
      <c r="A420" s="393" t="s">
        <v>47</v>
      </c>
      <c r="B420" s="383">
        <v>232</v>
      </c>
      <c r="C420" s="437">
        <v>613</v>
      </c>
      <c r="D420" s="431"/>
      <c r="E420" s="431"/>
      <c r="F420" s="431"/>
      <c r="G420" s="431"/>
      <c r="H420" s="291">
        <f t="shared" si="258"/>
        <v>324.79999999999995</v>
      </c>
      <c r="I420" s="299"/>
      <c r="J420" s="393" t="s">
        <v>47</v>
      </c>
      <c r="K420" s="383">
        <v>116</v>
      </c>
      <c r="L420" s="374">
        <v>312</v>
      </c>
      <c r="M420" s="374">
        <f t="shared" si="268"/>
        <v>215.32499999999999</v>
      </c>
      <c r="N420" s="437">
        <f t="shared" si="270"/>
        <v>196</v>
      </c>
      <c r="O420" s="374">
        <f t="shared" si="269"/>
        <v>195.75</v>
      </c>
      <c r="P420" s="438">
        <f t="shared" si="271"/>
        <v>183</v>
      </c>
      <c r="Q420" s="291">
        <f t="shared" si="259"/>
        <v>221.27</v>
      </c>
    </row>
    <row r="421" spans="1:17" ht="21" customHeight="1" thickBot="1">
      <c r="A421" s="393" t="s">
        <v>49</v>
      </c>
      <c r="B421" s="383">
        <v>275.5</v>
      </c>
      <c r="C421" s="437">
        <v>837</v>
      </c>
      <c r="D421" s="437">
        <f>B417*1.65</f>
        <v>239.25</v>
      </c>
      <c r="E421" s="437">
        <f>CEILING(F421,1)</f>
        <v>218</v>
      </c>
      <c r="F421" s="437">
        <f>B417*1.5</f>
        <v>217.5</v>
      </c>
      <c r="G421" s="438">
        <f>CEILING(H417,1)</f>
        <v>203</v>
      </c>
      <c r="H421" s="291">
        <f t="shared" si="258"/>
        <v>385.7</v>
      </c>
      <c r="I421" s="299"/>
      <c r="J421" s="393" t="s">
        <v>49</v>
      </c>
      <c r="K421" s="383">
        <v>169.65</v>
      </c>
      <c r="L421" s="509">
        <v>448</v>
      </c>
      <c r="M421" s="374">
        <f t="shared" si="268"/>
        <v>260.78250000000003</v>
      </c>
      <c r="N421" s="437">
        <f t="shared" si="270"/>
        <v>238</v>
      </c>
      <c r="O421" s="374">
        <f t="shared" si="269"/>
        <v>237.07500000000002</v>
      </c>
      <c r="P421" s="438">
        <f t="shared" si="271"/>
        <v>222</v>
      </c>
      <c r="Q421" s="291">
        <f t="shared" si="259"/>
        <v>282.17</v>
      </c>
    </row>
    <row r="422" spans="1:17" ht="21" customHeight="1" thickBot="1">
      <c r="A422" s="393" t="s">
        <v>50</v>
      </c>
      <c r="B422" s="383">
        <v>329.15</v>
      </c>
      <c r="C422" s="437">
        <v>1002</v>
      </c>
      <c r="D422" s="374">
        <f t="shared" ref="D422:D431" si="272">B418*1.65</f>
        <v>287.09999999999997</v>
      </c>
      <c r="E422" s="437">
        <f t="shared" ref="E422:E431" si="273">CEILING(F422,1)</f>
        <v>261</v>
      </c>
      <c r="F422" s="374">
        <f t="shared" ref="F422:F431" si="274">B418*1.5</f>
        <v>261</v>
      </c>
      <c r="G422" s="438">
        <f t="shared" ref="G422:G431" si="275">CEILING(H418,1)</f>
        <v>244</v>
      </c>
      <c r="H422" s="291">
        <f t="shared" si="258"/>
        <v>460.80999999999995</v>
      </c>
      <c r="I422" s="299"/>
      <c r="J422" s="393" t="s">
        <v>50</v>
      </c>
      <c r="K422" s="383">
        <v>207.35</v>
      </c>
      <c r="L422" s="374">
        <v>590</v>
      </c>
      <c r="M422" s="374">
        <f t="shared" si="268"/>
        <v>332.5575</v>
      </c>
      <c r="N422" s="437">
        <f t="shared" si="270"/>
        <v>303</v>
      </c>
      <c r="O422" s="374">
        <f t="shared" si="269"/>
        <v>302.32500000000005</v>
      </c>
      <c r="P422" s="438">
        <f t="shared" si="271"/>
        <v>283</v>
      </c>
      <c r="Q422" s="291">
        <f t="shared" si="259"/>
        <v>483.14</v>
      </c>
    </row>
    <row r="423" spans="1:17" ht="21" customHeight="1" thickBot="1">
      <c r="A423" s="393" t="s">
        <v>51</v>
      </c>
      <c r="B423" s="384">
        <v>423.4</v>
      </c>
      <c r="C423" s="437">
        <v>1205</v>
      </c>
      <c r="D423" s="374">
        <f t="shared" si="272"/>
        <v>322.98749999999995</v>
      </c>
      <c r="E423" s="437">
        <f t="shared" si="273"/>
        <v>294</v>
      </c>
      <c r="F423" s="374">
        <f t="shared" si="274"/>
        <v>293.625</v>
      </c>
      <c r="G423" s="438">
        <f t="shared" si="275"/>
        <v>275</v>
      </c>
      <c r="H423" s="291">
        <f t="shared" si="258"/>
        <v>592.75999999999988</v>
      </c>
      <c r="I423" s="299"/>
      <c r="J423" s="393" t="s">
        <v>51</v>
      </c>
      <c r="K423" s="384">
        <v>327.7</v>
      </c>
      <c r="L423" s="509">
        <v>935</v>
      </c>
      <c r="M423" s="374">
        <f t="shared" si="268"/>
        <v>569.41499999999996</v>
      </c>
      <c r="N423" s="437">
        <f t="shared" si="270"/>
        <v>518</v>
      </c>
      <c r="O423" s="374">
        <f t="shared" si="269"/>
        <v>517.65000000000009</v>
      </c>
      <c r="P423" s="438">
        <f t="shared" si="271"/>
        <v>484</v>
      </c>
      <c r="Q423" s="291">
        <f t="shared" si="259"/>
        <v>507.49999999999994</v>
      </c>
    </row>
    <row r="424" spans="1:17" ht="21" customHeight="1" thickBot="1">
      <c r="A424" s="393" t="s">
        <v>52</v>
      </c>
      <c r="B424" s="384">
        <v>638</v>
      </c>
      <c r="C424" s="437">
        <v>1818</v>
      </c>
      <c r="D424" s="374">
        <f t="shared" si="272"/>
        <v>382.79999999999995</v>
      </c>
      <c r="E424" s="437">
        <f t="shared" si="273"/>
        <v>348</v>
      </c>
      <c r="F424" s="374">
        <f t="shared" si="274"/>
        <v>348</v>
      </c>
      <c r="G424" s="438">
        <f t="shared" si="275"/>
        <v>325</v>
      </c>
      <c r="H424" s="291">
        <f t="shared" si="258"/>
        <v>893.19999999999993</v>
      </c>
      <c r="I424" s="299"/>
      <c r="J424" s="393" t="s">
        <v>52</v>
      </c>
      <c r="K424" s="384">
        <v>419.05</v>
      </c>
      <c r="L424" s="374">
        <v>1192</v>
      </c>
      <c r="M424" s="374">
        <f t="shared" si="268"/>
        <v>598.125</v>
      </c>
      <c r="N424" s="437">
        <f t="shared" si="270"/>
        <v>544</v>
      </c>
      <c r="O424" s="374">
        <f t="shared" si="269"/>
        <v>543.75</v>
      </c>
      <c r="P424" s="438">
        <f t="shared" si="271"/>
        <v>508</v>
      </c>
      <c r="Q424" s="291">
        <f t="shared" si="259"/>
        <v>1019.06</v>
      </c>
    </row>
    <row r="425" spans="1:17" ht="21" customHeight="1" thickBot="1">
      <c r="A425" s="393" t="s">
        <v>53</v>
      </c>
      <c r="B425" s="384">
        <v>907.7</v>
      </c>
      <c r="C425" s="437">
        <v>2560</v>
      </c>
      <c r="D425" s="374">
        <f t="shared" si="272"/>
        <v>454.57499999999999</v>
      </c>
      <c r="E425" s="437">
        <f t="shared" si="273"/>
        <v>414</v>
      </c>
      <c r="F425" s="374">
        <f t="shared" si="274"/>
        <v>413.25</v>
      </c>
      <c r="G425" s="438">
        <f t="shared" si="275"/>
        <v>386</v>
      </c>
      <c r="H425" s="291">
        <f t="shared" si="258"/>
        <v>1270.78</v>
      </c>
      <c r="I425" s="299"/>
      <c r="J425" s="393" t="s">
        <v>53</v>
      </c>
      <c r="K425" s="384">
        <v>659.75</v>
      </c>
      <c r="L425" s="374">
        <v>1868</v>
      </c>
      <c r="M425" s="374">
        <f t="shared" si="268"/>
        <v>1201.0349999999999</v>
      </c>
      <c r="N425" s="437">
        <f t="shared" si="270"/>
        <v>1092</v>
      </c>
      <c r="O425" s="374">
        <f t="shared" si="269"/>
        <v>1091.8499999999999</v>
      </c>
      <c r="P425" s="438">
        <f t="shared" si="271"/>
        <v>1020</v>
      </c>
      <c r="Q425" s="291">
        <f t="shared" si="259"/>
        <v>0</v>
      </c>
    </row>
    <row r="426" spans="1:17" ht="21" customHeight="1" thickBot="1">
      <c r="A426" s="393" t="s">
        <v>56</v>
      </c>
      <c r="B426" s="384">
        <v>1595</v>
      </c>
      <c r="C426" s="437">
        <v>3210</v>
      </c>
      <c r="D426" s="374">
        <f t="shared" si="272"/>
        <v>543.09749999999997</v>
      </c>
      <c r="E426" s="437">
        <f t="shared" si="273"/>
        <v>494</v>
      </c>
      <c r="F426" s="374">
        <f t="shared" si="274"/>
        <v>493.72499999999997</v>
      </c>
      <c r="G426" s="438">
        <f t="shared" si="275"/>
        <v>461</v>
      </c>
      <c r="H426" s="291">
        <f t="shared" si="258"/>
        <v>2233</v>
      </c>
      <c r="I426" s="299"/>
      <c r="J426" s="504" t="s">
        <v>56</v>
      </c>
      <c r="K426" s="505">
        <v>1450</v>
      </c>
      <c r="L426" s="509">
        <v>3210</v>
      </c>
      <c r="M426" s="374">
        <f t="shared" si="268"/>
        <v>0</v>
      </c>
      <c r="N426" s="437">
        <f t="shared" si="270"/>
        <v>0</v>
      </c>
      <c r="O426" s="374">
        <f t="shared" si="269"/>
        <v>0</v>
      </c>
      <c r="P426" s="438">
        <f t="shared" si="271"/>
        <v>0</v>
      </c>
      <c r="Q426" s="291" t="e">
        <f t="shared" si="259"/>
        <v>#VALUE!</v>
      </c>
    </row>
    <row r="427" spans="1:17" ht="21" customHeight="1" thickBot="1">
      <c r="A427" s="394" t="s">
        <v>58</v>
      </c>
      <c r="B427" s="395">
        <v>1740</v>
      </c>
      <c r="C427" s="437">
        <v>3615</v>
      </c>
      <c r="D427" s="374">
        <f t="shared" si="272"/>
        <v>698.6099999999999</v>
      </c>
      <c r="E427" s="437">
        <f t="shared" si="273"/>
        <v>636</v>
      </c>
      <c r="F427" s="374">
        <f t="shared" si="274"/>
        <v>635.09999999999991</v>
      </c>
      <c r="G427" s="438">
        <f t="shared" si="275"/>
        <v>593</v>
      </c>
      <c r="H427" s="291">
        <f t="shared" si="258"/>
        <v>2436</v>
      </c>
      <c r="I427" s="299"/>
      <c r="J427" s="508" t="s">
        <v>58</v>
      </c>
      <c r="K427" s="384">
        <v>1595</v>
      </c>
      <c r="L427" s="374">
        <v>3615</v>
      </c>
      <c r="M427" s="374" t="e">
        <f t="shared" si="268"/>
        <v>#VALUE!</v>
      </c>
      <c r="N427" s="437" t="e">
        <f t="shared" si="270"/>
        <v>#VALUE!</v>
      </c>
      <c r="O427" s="374" t="e">
        <f t="shared" si="269"/>
        <v>#VALUE!</v>
      </c>
      <c r="P427" s="438" t="e">
        <f t="shared" si="271"/>
        <v>#VALUE!</v>
      </c>
      <c r="Q427" s="291">
        <f t="shared" si="259"/>
        <v>121.8</v>
      </c>
    </row>
    <row r="428" spans="1:17" ht="21" customHeight="1" thickBot="1">
      <c r="A428" s="313" t="s">
        <v>60</v>
      </c>
      <c r="B428" s="352"/>
      <c r="C428" s="431"/>
      <c r="D428" s="374">
        <f t="shared" si="272"/>
        <v>1052.7</v>
      </c>
      <c r="E428" s="437">
        <f t="shared" si="273"/>
        <v>957</v>
      </c>
      <c r="F428" s="374">
        <f t="shared" si="274"/>
        <v>957</v>
      </c>
      <c r="G428" s="438">
        <f t="shared" si="275"/>
        <v>894</v>
      </c>
      <c r="H428" s="291">
        <f t="shared" si="258"/>
        <v>0</v>
      </c>
      <c r="I428" s="299"/>
      <c r="J428" s="300" t="s">
        <v>61</v>
      </c>
      <c r="K428" s="348"/>
      <c r="L428" s="431"/>
      <c r="M428" s="377">
        <f t="shared" si="268"/>
        <v>143.54999999999998</v>
      </c>
      <c r="N428" s="437">
        <f t="shared" si="270"/>
        <v>131</v>
      </c>
      <c r="O428" s="377">
        <f t="shared" si="269"/>
        <v>130.5</v>
      </c>
      <c r="P428" s="438">
        <f t="shared" si="271"/>
        <v>122</v>
      </c>
      <c r="Q428" s="291">
        <f t="shared" si="259"/>
        <v>133.97999999999999</v>
      </c>
    </row>
    <row r="429" spans="1:17" ht="21" customHeight="1" thickBot="1">
      <c r="A429" s="390" t="s">
        <v>79</v>
      </c>
      <c r="B429" s="396">
        <v>145</v>
      </c>
      <c r="C429" s="437">
        <v>416</v>
      </c>
      <c r="D429" s="374">
        <f t="shared" si="272"/>
        <v>1497.7049999999999</v>
      </c>
      <c r="E429" s="437">
        <f t="shared" si="273"/>
        <v>1362</v>
      </c>
      <c r="F429" s="374">
        <f t="shared" si="274"/>
        <v>1361.5500000000002</v>
      </c>
      <c r="G429" s="438">
        <f t="shared" si="275"/>
        <v>1271</v>
      </c>
      <c r="H429" s="291">
        <f t="shared" si="258"/>
        <v>203</v>
      </c>
      <c r="I429" s="299"/>
      <c r="J429" s="390" t="s">
        <v>79</v>
      </c>
      <c r="K429" s="396">
        <v>79.75</v>
      </c>
      <c r="L429" s="437">
        <v>211</v>
      </c>
      <c r="M429" s="432"/>
      <c r="N429" s="431"/>
      <c r="O429" s="432"/>
      <c r="P429" s="431"/>
      <c r="Q429" s="291">
        <f t="shared" si="259"/>
        <v>162.39999999999998</v>
      </c>
    </row>
    <row r="430" spans="1:17" ht="21" customHeight="1" thickBot="1">
      <c r="A430" s="392" t="s">
        <v>45</v>
      </c>
      <c r="B430" s="383">
        <v>169.65</v>
      </c>
      <c r="C430" s="437">
        <v>485</v>
      </c>
      <c r="D430" s="374">
        <f>B426*1.65</f>
        <v>2631.75</v>
      </c>
      <c r="E430" s="437">
        <f t="shared" si="273"/>
        <v>2393</v>
      </c>
      <c r="F430" s="374">
        <f t="shared" si="274"/>
        <v>2392.5</v>
      </c>
      <c r="G430" s="438">
        <f t="shared" si="275"/>
        <v>2233</v>
      </c>
      <c r="H430" s="291">
        <f t="shared" si="258"/>
        <v>237.51</v>
      </c>
      <c r="I430" s="299"/>
      <c r="J430" s="392" t="s">
        <v>45</v>
      </c>
      <c r="K430" s="383">
        <v>88.45</v>
      </c>
      <c r="L430" s="437">
        <v>240</v>
      </c>
      <c r="M430" s="437">
        <f t="shared" ref="M430:M438" si="276">K442*1.65</f>
        <v>191.39999999999998</v>
      </c>
      <c r="N430" s="437">
        <f>CEILING(O430,1)</f>
        <v>174</v>
      </c>
      <c r="O430" s="437">
        <f t="shared" ref="O430:O438" si="277">K442*1.5</f>
        <v>174</v>
      </c>
      <c r="P430" s="438">
        <f>CEILING(Q429,1)</f>
        <v>163</v>
      </c>
      <c r="Q430" s="291">
        <f t="shared" si="259"/>
        <v>162.39999999999998</v>
      </c>
    </row>
    <row r="431" spans="1:17" ht="21" customHeight="1" thickBot="1">
      <c r="A431" s="393" t="s">
        <v>77</v>
      </c>
      <c r="B431" s="383">
        <v>181.25</v>
      </c>
      <c r="C431" s="437">
        <v>485</v>
      </c>
      <c r="D431" s="377">
        <f t="shared" si="272"/>
        <v>2871</v>
      </c>
      <c r="E431" s="437">
        <f t="shared" si="273"/>
        <v>2610</v>
      </c>
      <c r="F431" s="377">
        <f t="shared" si="274"/>
        <v>2610</v>
      </c>
      <c r="G431" s="438">
        <f t="shared" si="275"/>
        <v>2436</v>
      </c>
      <c r="H431" s="291">
        <f t="shared" si="258"/>
        <v>253.74999999999997</v>
      </c>
      <c r="I431" s="299"/>
      <c r="J431" s="393" t="s">
        <v>77</v>
      </c>
      <c r="K431" s="383">
        <v>108.75</v>
      </c>
      <c r="L431" s="437">
        <v>312</v>
      </c>
      <c r="M431" s="374">
        <f t="shared" si="276"/>
        <v>191.39999999999998</v>
      </c>
      <c r="N431" s="437">
        <f t="shared" ref="N431:N438" si="278">CEILING(O431,1)</f>
        <v>174</v>
      </c>
      <c r="O431" s="374">
        <f t="shared" si="277"/>
        <v>174</v>
      </c>
      <c r="P431" s="438">
        <f t="shared" ref="P431:P438" si="279">CEILING(Q430,1)</f>
        <v>163</v>
      </c>
      <c r="Q431" s="291">
        <f t="shared" si="259"/>
        <v>217.21</v>
      </c>
    </row>
    <row r="432" spans="1:17" ht="21" customHeight="1" thickBot="1">
      <c r="A432" s="393" t="s">
        <v>47</v>
      </c>
      <c r="B432" s="383">
        <v>232</v>
      </c>
      <c r="C432" s="437">
        <v>653</v>
      </c>
      <c r="D432" s="431"/>
      <c r="E432" s="431"/>
      <c r="F432" s="431"/>
      <c r="G432" s="431"/>
      <c r="H432" s="291">
        <f t="shared" si="258"/>
        <v>324.79999999999995</v>
      </c>
      <c r="I432" s="299"/>
      <c r="J432" s="393" t="s">
        <v>47</v>
      </c>
      <c r="K432" s="383">
        <v>130.5</v>
      </c>
      <c r="L432" s="437">
        <v>346</v>
      </c>
      <c r="M432" s="374">
        <f t="shared" si="276"/>
        <v>255.9975</v>
      </c>
      <c r="N432" s="437">
        <f t="shared" si="278"/>
        <v>233</v>
      </c>
      <c r="O432" s="374">
        <f t="shared" si="277"/>
        <v>232.72500000000002</v>
      </c>
      <c r="P432" s="438">
        <f t="shared" si="279"/>
        <v>218</v>
      </c>
      <c r="Q432" s="291">
        <f t="shared" si="259"/>
        <v>324.79999999999995</v>
      </c>
    </row>
    <row r="433" spans="1:17" ht="21" customHeight="1" thickBot="1">
      <c r="A433" s="393" t="s">
        <v>49</v>
      </c>
      <c r="B433" s="383">
        <v>243.6</v>
      </c>
      <c r="C433" s="437">
        <v>653</v>
      </c>
      <c r="D433" s="437">
        <f>B429*1.65</f>
        <v>239.25</v>
      </c>
      <c r="E433" s="437">
        <f>CEILING(F433,1)</f>
        <v>218</v>
      </c>
      <c r="F433" s="437">
        <f>B429*1.5</f>
        <v>217.5</v>
      </c>
      <c r="G433" s="438">
        <f>CEILING(H429,1)</f>
        <v>203</v>
      </c>
      <c r="H433" s="291">
        <f t="shared" si="258"/>
        <v>341.03999999999996</v>
      </c>
      <c r="I433" s="299"/>
      <c r="J433" s="393" t="s">
        <v>49</v>
      </c>
      <c r="K433" s="383">
        <v>158.05000000000001</v>
      </c>
      <c r="L433" s="437">
        <v>448</v>
      </c>
      <c r="M433" s="374">
        <f t="shared" si="276"/>
        <v>382.79999999999995</v>
      </c>
      <c r="N433" s="437">
        <f t="shared" si="278"/>
        <v>348</v>
      </c>
      <c r="O433" s="374">
        <f t="shared" si="277"/>
        <v>348</v>
      </c>
      <c r="P433" s="438">
        <f t="shared" si="279"/>
        <v>325</v>
      </c>
      <c r="Q433" s="291">
        <f t="shared" si="259"/>
        <v>345.09999999999997</v>
      </c>
    </row>
    <row r="434" spans="1:17" ht="21" customHeight="1" thickBot="1">
      <c r="A434" s="393" t="s">
        <v>50</v>
      </c>
      <c r="B434" s="383">
        <v>282.75</v>
      </c>
      <c r="C434" s="437">
        <v>806</v>
      </c>
      <c r="D434" s="374">
        <f t="shared" ref="D434:D441" si="280">B430*1.65</f>
        <v>279.92250000000001</v>
      </c>
      <c r="E434" s="437">
        <f t="shared" ref="E434:E441" si="281">CEILING(F434,1)</f>
        <v>255</v>
      </c>
      <c r="F434" s="374">
        <f t="shared" ref="F434:F441" si="282">B430*1.5</f>
        <v>254.47500000000002</v>
      </c>
      <c r="G434" s="438">
        <f t="shared" ref="G434:G441" si="283">CEILING(H430,1)</f>
        <v>238</v>
      </c>
      <c r="H434" s="291">
        <f t="shared" si="258"/>
        <v>395.84999999999997</v>
      </c>
      <c r="I434" s="299"/>
      <c r="J434" s="393" t="s">
        <v>50</v>
      </c>
      <c r="K434" s="383">
        <v>201.55</v>
      </c>
      <c r="L434" s="437">
        <v>532</v>
      </c>
      <c r="M434" s="374">
        <f t="shared" si="276"/>
        <v>406.72499999999997</v>
      </c>
      <c r="N434" s="437">
        <f t="shared" si="278"/>
        <v>370</v>
      </c>
      <c r="O434" s="374">
        <f t="shared" si="277"/>
        <v>369.75</v>
      </c>
      <c r="P434" s="438">
        <f t="shared" si="279"/>
        <v>346</v>
      </c>
      <c r="Q434" s="291">
        <f t="shared" si="259"/>
        <v>568.4</v>
      </c>
    </row>
    <row r="435" spans="1:17" ht="21" customHeight="1" thickBot="1">
      <c r="A435" s="393" t="s">
        <v>51</v>
      </c>
      <c r="B435" s="384">
        <v>408.9</v>
      </c>
      <c r="C435" s="437">
        <v>1080</v>
      </c>
      <c r="D435" s="374">
        <f t="shared" si="280"/>
        <v>299.0625</v>
      </c>
      <c r="E435" s="437">
        <f t="shared" si="281"/>
        <v>272</v>
      </c>
      <c r="F435" s="374">
        <f t="shared" si="282"/>
        <v>271.875</v>
      </c>
      <c r="G435" s="438">
        <f t="shared" si="283"/>
        <v>254</v>
      </c>
      <c r="H435" s="291">
        <f t="shared" si="258"/>
        <v>572.45999999999992</v>
      </c>
      <c r="I435" s="299"/>
      <c r="J435" s="393" t="s">
        <v>51</v>
      </c>
      <c r="K435" s="384">
        <v>345.1</v>
      </c>
      <c r="L435" s="437">
        <v>912</v>
      </c>
      <c r="M435" s="374">
        <f t="shared" si="276"/>
        <v>669.9</v>
      </c>
      <c r="N435" s="437">
        <f t="shared" si="278"/>
        <v>609</v>
      </c>
      <c r="O435" s="374">
        <f t="shared" si="277"/>
        <v>609</v>
      </c>
      <c r="P435" s="438">
        <f t="shared" si="279"/>
        <v>569</v>
      </c>
      <c r="Q435" s="291" t="e">
        <f t="shared" si="259"/>
        <v>#VALUE!</v>
      </c>
    </row>
    <row r="436" spans="1:17" ht="21" customHeight="1" thickBot="1">
      <c r="A436" s="393" t="s">
        <v>52</v>
      </c>
      <c r="B436" s="384">
        <v>490.1</v>
      </c>
      <c r="C436" s="437">
        <v>1380</v>
      </c>
      <c r="D436" s="374">
        <f t="shared" si="280"/>
        <v>382.79999999999995</v>
      </c>
      <c r="E436" s="437">
        <f t="shared" si="281"/>
        <v>348</v>
      </c>
      <c r="F436" s="374">
        <f t="shared" si="282"/>
        <v>348</v>
      </c>
      <c r="G436" s="438">
        <f t="shared" si="283"/>
        <v>325</v>
      </c>
      <c r="H436" s="291">
        <f t="shared" si="258"/>
        <v>686.14</v>
      </c>
      <c r="I436" s="299"/>
      <c r="J436" s="393" t="s">
        <v>52</v>
      </c>
      <c r="K436" s="384">
        <v>362.5</v>
      </c>
      <c r="L436" s="506">
        <v>1020</v>
      </c>
      <c r="M436" s="374" t="e">
        <f t="shared" si="276"/>
        <v>#VALUE!</v>
      </c>
      <c r="N436" s="437" t="e">
        <f t="shared" si="278"/>
        <v>#VALUE!</v>
      </c>
      <c r="O436" s="374" t="e">
        <f t="shared" si="277"/>
        <v>#VALUE!</v>
      </c>
      <c r="P436" s="438" t="e">
        <f t="shared" si="279"/>
        <v>#VALUE!</v>
      </c>
      <c r="Q436" s="291">
        <f t="shared" si="259"/>
        <v>967.27272727272714</v>
      </c>
    </row>
    <row r="437" spans="1:17" ht="21" customHeight="1" thickBot="1">
      <c r="A437" s="394" t="s">
        <v>53</v>
      </c>
      <c r="B437" s="395">
        <v>704.7</v>
      </c>
      <c r="C437" s="437">
        <v>1860</v>
      </c>
      <c r="D437" s="374">
        <f t="shared" si="280"/>
        <v>401.93999999999994</v>
      </c>
      <c r="E437" s="437">
        <f t="shared" si="281"/>
        <v>366</v>
      </c>
      <c r="F437" s="374">
        <f t="shared" si="282"/>
        <v>365.4</v>
      </c>
      <c r="G437" s="438">
        <f t="shared" si="283"/>
        <v>342</v>
      </c>
      <c r="H437" s="291">
        <f t="shared" si="258"/>
        <v>986.58</v>
      </c>
      <c r="I437" s="299"/>
      <c r="J437" s="508" t="s">
        <v>53</v>
      </c>
      <c r="K437" s="505">
        <v>727.9</v>
      </c>
      <c r="L437" s="374">
        <v>1923</v>
      </c>
      <c r="M437" s="374">
        <f t="shared" si="276"/>
        <v>1140</v>
      </c>
      <c r="N437" s="437">
        <f t="shared" si="278"/>
        <v>1037</v>
      </c>
      <c r="O437" s="374">
        <f t="shared" si="277"/>
        <v>1036.3636363636363</v>
      </c>
      <c r="P437" s="438">
        <f t="shared" si="279"/>
        <v>968</v>
      </c>
      <c r="Q437" s="291">
        <f t="shared" si="259"/>
        <v>1492.9090909090908</v>
      </c>
    </row>
    <row r="438" spans="1:17" ht="21" customHeight="1" thickBot="1">
      <c r="A438" s="313" t="s">
        <v>63</v>
      </c>
      <c r="B438" s="351"/>
      <c r="C438" s="431"/>
      <c r="D438" s="374">
        <f t="shared" si="280"/>
        <v>466.53749999999997</v>
      </c>
      <c r="E438" s="437">
        <f t="shared" si="281"/>
        <v>425</v>
      </c>
      <c r="F438" s="374">
        <f t="shared" si="282"/>
        <v>424.125</v>
      </c>
      <c r="G438" s="438">
        <f t="shared" si="283"/>
        <v>396</v>
      </c>
      <c r="H438" s="291">
        <f t="shared" si="258"/>
        <v>0</v>
      </c>
      <c r="I438" s="299"/>
      <c r="J438" s="300" t="s">
        <v>64</v>
      </c>
      <c r="K438" s="348"/>
      <c r="L438" s="431"/>
      <c r="M438" s="501">
        <f t="shared" si="276"/>
        <v>1759.4999999999998</v>
      </c>
      <c r="N438" s="437">
        <f t="shared" si="278"/>
        <v>1600</v>
      </c>
      <c r="O438" s="377">
        <f t="shared" si="277"/>
        <v>1599.5454545454545</v>
      </c>
      <c r="P438" s="438">
        <f t="shared" si="279"/>
        <v>1493</v>
      </c>
      <c r="Q438" s="291">
        <f t="shared" si="259"/>
        <v>4365.4659999999994</v>
      </c>
    </row>
    <row r="439" spans="1:17" ht="21" customHeight="1" thickBot="1">
      <c r="A439" s="390" t="s">
        <v>79</v>
      </c>
      <c r="B439" s="391">
        <v>159.5</v>
      </c>
      <c r="C439" s="437">
        <v>430</v>
      </c>
      <c r="D439" s="374">
        <f t="shared" si="280"/>
        <v>674.68499999999995</v>
      </c>
      <c r="E439" s="437">
        <f t="shared" si="281"/>
        <v>614</v>
      </c>
      <c r="F439" s="374">
        <f t="shared" si="282"/>
        <v>613.34999999999991</v>
      </c>
      <c r="G439" s="438">
        <f t="shared" si="283"/>
        <v>573</v>
      </c>
      <c r="H439" s="291">
        <f t="shared" si="258"/>
        <v>223.29999999999998</v>
      </c>
      <c r="I439" s="299"/>
      <c r="J439" s="390" t="s">
        <v>79</v>
      </c>
      <c r="K439" s="405" t="s">
        <v>867</v>
      </c>
      <c r="L439" s="437">
        <v>218</v>
      </c>
      <c r="M439" s="431"/>
      <c r="N439" s="431"/>
      <c r="O439" s="431"/>
      <c r="P439" s="431"/>
      <c r="Q439" s="291"/>
    </row>
    <row r="440" spans="1:17" ht="21" customHeight="1" thickBot="1">
      <c r="A440" s="392" t="s">
        <v>45</v>
      </c>
      <c r="B440" s="385">
        <v>188.5</v>
      </c>
      <c r="C440" s="437">
        <v>499</v>
      </c>
      <c r="D440" s="374">
        <f t="shared" si="280"/>
        <v>808.66499999999996</v>
      </c>
      <c r="E440" s="437">
        <f t="shared" si="281"/>
        <v>736</v>
      </c>
      <c r="F440" s="374">
        <f t="shared" si="282"/>
        <v>735.15000000000009</v>
      </c>
      <c r="G440" s="438">
        <f t="shared" si="283"/>
        <v>687</v>
      </c>
      <c r="H440" s="291">
        <f t="shared" si="258"/>
        <v>263.89999999999998</v>
      </c>
      <c r="I440" s="299"/>
      <c r="J440" s="392" t="s">
        <v>45</v>
      </c>
      <c r="K440" s="383">
        <v>87</v>
      </c>
      <c r="L440" s="374">
        <v>234</v>
      </c>
      <c r="M440" s="502"/>
      <c r="N440" s="437"/>
      <c r="O440" s="437"/>
      <c r="P440" s="438"/>
      <c r="Q440" s="291">
        <f t="shared" ref="Q440:Q445" si="284">K453*1.4</f>
        <v>7025.454545454545</v>
      </c>
    </row>
    <row r="441" spans="1:17" ht="21" customHeight="1" thickBot="1">
      <c r="A441" s="393" t="s">
        <v>77</v>
      </c>
      <c r="B441" s="385">
        <v>217.5</v>
      </c>
      <c r="C441" s="437">
        <v>574</v>
      </c>
      <c r="D441" s="377">
        <f t="shared" si="280"/>
        <v>1162.7550000000001</v>
      </c>
      <c r="E441" s="437">
        <f t="shared" si="281"/>
        <v>1058</v>
      </c>
      <c r="F441" s="377">
        <f t="shared" si="282"/>
        <v>1057.0500000000002</v>
      </c>
      <c r="G441" s="438">
        <f t="shared" si="283"/>
        <v>987</v>
      </c>
      <c r="H441" s="291">
        <f t="shared" si="258"/>
        <v>304.5</v>
      </c>
      <c r="I441" s="299"/>
      <c r="J441" s="393" t="s">
        <v>77</v>
      </c>
      <c r="K441" s="383">
        <v>95.7</v>
      </c>
      <c r="L441" s="374">
        <v>253</v>
      </c>
      <c r="M441" s="503">
        <f t="shared" ref="M441:M446" si="285">K453*1.65</f>
        <v>8280</v>
      </c>
      <c r="N441" s="374">
        <f>CEILING(O441,1)</f>
        <v>7528</v>
      </c>
      <c r="O441" s="374">
        <f t="shared" ref="O441:O446" si="286">K453*1.5</f>
        <v>7527.272727272727</v>
      </c>
      <c r="P441" s="424">
        <f>CEILING(Q440,1)</f>
        <v>7026</v>
      </c>
      <c r="Q441" s="291">
        <f t="shared" si="284"/>
        <v>0</v>
      </c>
    </row>
    <row r="442" spans="1:17" ht="21" customHeight="1" thickBot="1">
      <c r="A442" s="393" t="s">
        <v>47</v>
      </c>
      <c r="B442" s="385">
        <v>290</v>
      </c>
      <c r="C442" s="437">
        <v>819</v>
      </c>
      <c r="D442" s="431"/>
      <c r="E442" s="431"/>
      <c r="F442" s="431"/>
      <c r="G442" s="431"/>
      <c r="H442" s="291">
        <f t="shared" si="258"/>
        <v>406</v>
      </c>
      <c r="I442" s="299"/>
      <c r="J442" s="393" t="s">
        <v>47</v>
      </c>
      <c r="K442" s="383">
        <v>116</v>
      </c>
      <c r="L442" s="374">
        <v>315</v>
      </c>
      <c r="M442" s="503">
        <f t="shared" si="285"/>
        <v>0</v>
      </c>
      <c r="N442" s="374">
        <f t="shared" ref="N442:N448" si="287">CEILING(O442,1)</f>
        <v>0</v>
      </c>
      <c r="O442" s="374">
        <f t="shared" si="286"/>
        <v>0</v>
      </c>
      <c r="P442" s="424">
        <f t="shared" ref="P442:P448" si="288">CEILING(Q441,1)</f>
        <v>0</v>
      </c>
      <c r="Q442" s="291">
        <f t="shared" si="284"/>
        <v>1097.5999999999999</v>
      </c>
    </row>
    <row r="443" spans="1:17" ht="21" customHeight="1" thickBot="1">
      <c r="A443" s="393" t="s">
        <v>49</v>
      </c>
      <c r="B443" s="385">
        <v>290</v>
      </c>
      <c r="C443" s="437">
        <v>819</v>
      </c>
      <c r="D443" s="437">
        <f>B439*1.65</f>
        <v>263.17500000000001</v>
      </c>
      <c r="E443" s="437">
        <f>CEILING(F443,1)</f>
        <v>240</v>
      </c>
      <c r="F443" s="437">
        <f>B439*1.5</f>
        <v>239.25</v>
      </c>
      <c r="G443" s="438">
        <f>CEILING(H439,1)</f>
        <v>224</v>
      </c>
      <c r="H443" s="291">
        <f t="shared" si="258"/>
        <v>406</v>
      </c>
      <c r="I443" s="299"/>
      <c r="J443" s="393" t="s">
        <v>49</v>
      </c>
      <c r="K443" s="383">
        <v>116</v>
      </c>
      <c r="L443" s="374">
        <v>315</v>
      </c>
      <c r="M443" s="503">
        <f t="shared" si="285"/>
        <v>1293.5999999999999</v>
      </c>
      <c r="N443" s="374">
        <f t="shared" si="287"/>
        <v>1176</v>
      </c>
      <c r="O443" s="374">
        <f t="shared" si="286"/>
        <v>1176</v>
      </c>
      <c r="P443" s="424">
        <f t="shared" si="288"/>
        <v>1098</v>
      </c>
      <c r="Q443" s="291">
        <f t="shared" si="284"/>
        <v>409.81818181818176</v>
      </c>
    </row>
    <row r="444" spans="1:17" ht="21" customHeight="1" thickBot="1">
      <c r="A444" s="393" t="s">
        <v>50</v>
      </c>
      <c r="B444" s="385">
        <v>333.5</v>
      </c>
      <c r="C444" s="437">
        <v>950</v>
      </c>
      <c r="D444" s="374">
        <f t="shared" ref="D444:D451" si="289">B440*1.65</f>
        <v>311.02499999999998</v>
      </c>
      <c r="E444" s="437">
        <f t="shared" ref="E444:E451" si="290">CEILING(F444,1)</f>
        <v>283</v>
      </c>
      <c r="F444" s="374">
        <f t="shared" ref="F444:F451" si="291">B440*1.5</f>
        <v>282.75</v>
      </c>
      <c r="G444" s="438">
        <f t="shared" ref="G444:G451" si="292">CEILING(H440,1)</f>
        <v>264</v>
      </c>
      <c r="H444" s="291">
        <f t="shared" si="258"/>
        <v>466.9</v>
      </c>
      <c r="I444" s="299"/>
      <c r="J444" s="393" t="s">
        <v>50</v>
      </c>
      <c r="K444" s="383">
        <v>155.15</v>
      </c>
      <c r="L444" s="374">
        <v>410</v>
      </c>
      <c r="M444" s="503">
        <f t="shared" si="285"/>
        <v>482.99999999999989</v>
      </c>
      <c r="N444" s="374">
        <f t="shared" si="287"/>
        <v>440</v>
      </c>
      <c r="O444" s="374">
        <f t="shared" si="286"/>
        <v>439.09090909090901</v>
      </c>
      <c r="P444" s="424">
        <f t="shared" si="288"/>
        <v>410</v>
      </c>
      <c r="Q444" s="291">
        <f t="shared" si="284"/>
        <v>557.70909090909083</v>
      </c>
    </row>
    <row r="445" spans="1:17" ht="21" customHeight="1" thickBot="1">
      <c r="A445" s="393" t="s">
        <v>51</v>
      </c>
      <c r="B445" s="384">
        <v>348</v>
      </c>
      <c r="C445" s="437">
        <v>970</v>
      </c>
      <c r="D445" s="374">
        <f t="shared" si="289"/>
        <v>358.875</v>
      </c>
      <c r="E445" s="437">
        <f t="shared" si="290"/>
        <v>327</v>
      </c>
      <c r="F445" s="374">
        <f t="shared" si="291"/>
        <v>326.25</v>
      </c>
      <c r="G445" s="438">
        <f t="shared" si="292"/>
        <v>305</v>
      </c>
      <c r="H445" s="291">
        <f t="shared" si="258"/>
        <v>487.2</v>
      </c>
      <c r="I445" s="299"/>
      <c r="J445" s="393" t="s">
        <v>51</v>
      </c>
      <c r="K445" s="384">
        <v>232</v>
      </c>
      <c r="L445" s="374">
        <v>662</v>
      </c>
      <c r="M445" s="503">
        <f t="shared" si="285"/>
        <v>657.29999999999984</v>
      </c>
      <c r="N445" s="374">
        <f t="shared" si="287"/>
        <v>598</v>
      </c>
      <c r="O445" s="374">
        <f t="shared" si="286"/>
        <v>597.5454545454545</v>
      </c>
      <c r="P445" s="424">
        <f t="shared" si="288"/>
        <v>558</v>
      </c>
      <c r="Q445" s="291">
        <f t="shared" si="284"/>
        <v>0</v>
      </c>
    </row>
    <row r="446" spans="1:17" ht="21" customHeight="1" thickBot="1">
      <c r="A446" s="393" t="s">
        <v>52</v>
      </c>
      <c r="B446" s="384">
        <v>377</v>
      </c>
      <c r="C446" s="437">
        <v>1064</v>
      </c>
      <c r="D446" s="374">
        <f t="shared" si="289"/>
        <v>478.5</v>
      </c>
      <c r="E446" s="437">
        <f t="shared" si="290"/>
        <v>435</v>
      </c>
      <c r="F446" s="374">
        <f t="shared" si="291"/>
        <v>435</v>
      </c>
      <c r="G446" s="438">
        <f t="shared" si="292"/>
        <v>406</v>
      </c>
      <c r="H446" s="291">
        <f t="shared" si="258"/>
        <v>527.79999999999995</v>
      </c>
      <c r="I446" s="299"/>
      <c r="J446" s="393" t="s">
        <v>52</v>
      </c>
      <c r="K446" s="384">
        <v>246.5</v>
      </c>
      <c r="L446" s="374">
        <v>696</v>
      </c>
      <c r="M446" s="503">
        <f t="shared" si="285"/>
        <v>0</v>
      </c>
      <c r="N446" s="374">
        <f t="shared" si="287"/>
        <v>0</v>
      </c>
      <c r="O446" s="374">
        <f t="shared" si="286"/>
        <v>0</v>
      </c>
      <c r="P446" s="424">
        <f t="shared" si="288"/>
        <v>0</v>
      </c>
      <c r="Q446" s="291">
        <f t="shared" ref="Q446:Q447" si="293">K470*1.4</f>
        <v>0</v>
      </c>
    </row>
    <row r="447" spans="1:17" ht="21" customHeight="1" thickBot="1">
      <c r="A447" s="394" t="s">
        <v>53</v>
      </c>
      <c r="B447" s="395">
        <v>580</v>
      </c>
      <c r="C447" s="437">
        <v>1643</v>
      </c>
      <c r="D447" s="374">
        <f t="shared" si="289"/>
        <v>478.5</v>
      </c>
      <c r="E447" s="437">
        <f t="shared" si="290"/>
        <v>435</v>
      </c>
      <c r="F447" s="374">
        <f t="shared" si="291"/>
        <v>435</v>
      </c>
      <c r="G447" s="438">
        <f t="shared" si="292"/>
        <v>406</v>
      </c>
      <c r="H447" s="291">
        <f t="shared" si="258"/>
        <v>812</v>
      </c>
      <c r="I447" s="299"/>
      <c r="J447" s="508" t="s">
        <v>53</v>
      </c>
      <c r="K447" s="505">
        <v>406</v>
      </c>
      <c r="L447" s="374">
        <v>1144</v>
      </c>
      <c r="M447" s="503">
        <f t="shared" ref="M447:M448" si="294">K470*1.65</f>
        <v>0</v>
      </c>
      <c r="N447" s="374">
        <f t="shared" si="287"/>
        <v>0</v>
      </c>
      <c r="O447" s="374">
        <f t="shared" ref="O447:O448" si="295">K470*1.5</f>
        <v>0</v>
      </c>
      <c r="P447" s="424">
        <f t="shared" si="288"/>
        <v>0</v>
      </c>
      <c r="Q447" s="291">
        <f t="shared" si="293"/>
        <v>0</v>
      </c>
    </row>
    <row r="448" spans="1:17" ht="21" customHeight="1" thickBot="1">
      <c r="B448" s="350" t="s">
        <v>635</v>
      </c>
      <c r="D448" s="374">
        <f t="shared" si="289"/>
        <v>550.27499999999998</v>
      </c>
      <c r="E448" s="437">
        <f t="shared" si="290"/>
        <v>501</v>
      </c>
      <c r="F448" s="374">
        <f t="shared" si="291"/>
        <v>500.25</v>
      </c>
      <c r="G448" s="438">
        <f t="shared" si="292"/>
        <v>467</v>
      </c>
      <c r="I448" s="299"/>
      <c r="J448" s="360" t="s">
        <v>728</v>
      </c>
      <c r="K448" s="406" t="s">
        <v>635</v>
      </c>
      <c r="L448" s="421" t="s">
        <v>790</v>
      </c>
      <c r="M448" s="501">
        <f t="shared" si="294"/>
        <v>0</v>
      </c>
      <c r="N448" s="374">
        <f t="shared" si="287"/>
        <v>0</v>
      </c>
      <c r="O448" s="377">
        <f t="shared" si="295"/>
        <v>0</v>
      </c>
      <c r="P448" s="424">
        <f t="shared" si="288"/>
        <v>0</v>
      </c>
      <c r="Q448" s="291">
        <f>K486*1.4</f>
        <v>0</v>
      </c>
    </row>
    <row r="449" spans="1:17" ht="21" customHeight="1" thickBot="1">
      <c r="A449" s="382" t="s">
        <v>40</v>
      </c>
      <c r="B449" s="388"/>
      <c r="C449" s="421" t="s">
        <v>790</v>
      </c>
      <c r="D449" s="374">
        <f t="shared" si="289"/>
        <v>574.19999999999993</v>
      </c>
      <c r="E449" s="437">
        <f t="shared" si="290"/>
        <v>522</v>
      </c>
      <c r="F449" s="374">
        <f t="shared" si="291"/>
        <v>522</v>
      </c>
      <c r="G449" s="438">
        <f t="shared" si="292"/>
        <v>488</v>
      </c>
      <c r="H449" s="291"/>
      <c r="I449" s="299"/>
      <c r="J449" s="275" t="s">
        <v>70</v>
      </c>
      <c r="K449" s="387">
        <v>690.90909090909088</v>
      </c>
      <c r="L449" s="374">
        <f>CEILING(M437,1)</f>
        <v>1140</v>
      </c>
      <c r="M449" s="432"/>
      <c r="N449" s="432"/>
      <c r="O449" s="432"/>
      <c r="P449" s="431"/>
      <c r="Q449" s="291"/>
    </row>
    <row r="450" spans="1:17" ht="21" customHeight="1" thickBot="1">
      <c r="A450" s="278" t="s">
        <v>30</v>
      </c>
      <c r="B450" s="386">
        <v>42.18181818181818</v>
      </c>
      <c r="C450" s="374">
        <v>78</v>
      </c>
      <c r="D450" s="374">
        <f t="shared" si="289"/>
        <v>622.04999999999995</v>
      </c>
      <c r="E450" s="437">
        <f t="shared" si="290"/>
        <v>566</v>
      </c>
      <c r="F450" s="374">
        <f t="shared" si="291"/>
        <v>565.5</v>
      </c>
      <c r="G450" s="438">
        <f t="shared" si="292"/>
        <v>528</v>
      </c>
      <c r="H450" s="291">
        <f t="shared" ref="H450:H461" si="296">B450*1.4</f>
        <v>59.054545454545448</v>
      </c>
      <c r="I450" s="299"/>
      <c r="J450" s="275" t="s">
        <v>71</v>
      </c>
      <c r="K450" s="387">
        <v>1066.3636363636363</v>
      </c>
      <c r="L450" s="374">
        <f>CEILING(M438,1)</f>
        <v>1760</v>
      </c>
      <c r="M450" s="422"/>
      <c r="N450" s="421" t="s">
        <v>791</v>
      </c>
      <c r="O450" s="422"/>
      <c r="P450" s="438"/>
      <c r="Q450" s="291" t="e">
        <f>#REF!*1.4</f>
        <v>#REF!</v>
      </c>
    </row>
    <row r="451" spans="1:17" ht="21" customHeight="1" thickBot="1">
      <c r="A451" s="278" t="s">
        <v>31</v>
      </c>
      <c r="B451" s="386">
        <v>51.409090909090899</v>
      </c>
      <c r="C451" s="374">
        <v>95</v>
      </c>
      <c r="D451" s="377">
        <f t="shared" si="289"/>
        <v>957</v>
      </c>
      <c r="E451" s="437">
        <f t="shared" si="290"/>
        <v>870</v>
      </c>
      <c r="F451" s="377">
        <f t="shared" si="291"/>
        <v>870</v>
      </c>
      <c r="G451" s="438">
        <f t="shared" si="292"/>
        <v>812</v>
      </c>
      <c r="H451" s="291">
        <f t="shared" si="296"/>
        <v>71.972727272727255</v>
      </c>
      <c r="I451" s="299"/>
      <c r="J451" s="275" t="s">
        <v>72</v>
      </c>
      <c r="K451" s="387">
        <v>3118.19</v>
      </c>
      <c r="L451" s="374">
        <v>5145</v>
      </c>
      <c r="M451" s="374" t="e">
        <f>#REF!*1.65</f>
        <v>#REF!</v>
      </c>
      <c r="N451" s="374" t="e">
        <f>CEILING(O451,1)</f>
        <v>#REF!</v>
      </c>
      <c r="O451" s="374" t="e">
        <f>#REF!*1.5</f>
        <v>#REF!</v>
      </c>
      <c r="P451" s="424" t="e">
        <f>CEILING(Q450,1)</f>
        <v>#REF!</v>
      </c>
      <c r="Q451" s="291" t="e">
        <f>#REF!*1.4</f>
        <v>#REF!</v>
      </c>
    </row>
    <row r="452" spans="1:17" ht="21" customHeight="1" thickBot="1">
      <c r="A452" s="278" t="s">
        <v>32</v>
      </c>
      <c r="B452" s="386">
        <v>81.72727272727272</v>
      </c>
      <c r="C452" s="374">
        <v>151</v>
      </c>
      <c r="H452" s="291">
        <f t="shared" si="296"/>
        <v>114.41818181818179</v>
      </c>
      <c r="I452" s="299"/>
      <c r="J452" s="275" t="s">
        <v>73</v>
      </c>
      <c r="K452" s="387">
        <v>3763.6363636363635</v>
      </c>
      <c r="L452" s="374">
        <v>6210</v>
      </c>
      <c r="M452" s="374" t="e">
        <f>#REF!*1.65</f>
        <v>#REF!</v>
      </c>
      <c r="N452" s="374" t="e">
        <f t="shared" ref="N452:N455" si="297">CEILING(O452,1)</f>
        <v>#REF!</v>
      </c>
      <c r="O452" s="374" t="e">
        <f>#REF!*1.5</f>
        <v>#REF!</v>
      </c>
      <c r="P452" s="424" t="e">
        <f t="shared" ref="P452:P455" si="298">CEILING(Q451,1)</f>
        <v>#REF!</v>
      </c>
      <c r="Q452" s="291" t="e">
        <f>#REF!*1.4</f>
        <v>#REF!</v>
      </c>
    </row>
    <row r="453" spans="1:17" ht="21" customHeight="1">
      <c r="A453" s="278" t="s">
        <v>33</v>
      </c>
      <c r="B453" s="386">
        <v>102.8181818181818</v>
      </c>
      <c r="C453" s="374">
        <v>190</v>
      </c>
      <c r="D453" s="422"/>
      <c r="E453" s="421" t="s">
        <v>791</v>
      </c>
      <c r="F453" s="422"/>
      <c r="G453" s="423" t="s">
        <v>635</v>
      </c>
      <c r="H453" s="291">
        <f t="shared" si="296"/>
        <v>143.94545454545451</v>
      </c>
      <c r="I453" s="299"/>
      <c r="J453" s="353" t="s">
        <v>74</v>
      </c>
      <c r="K453" s="511">
        <v>5018.181818181818</v>
      </c>
      <c r="L453" s="374">
        <f>CEILING(M441,1)</f>
        <v>8280</v>
      </c>
      <c r="M453" s="374" t="e">
        <f>#REF!*1.65</f>
        <v>#REF!</v>
      </c>
      <c r="N453" s="374" t="e">
        <f t="shared" si="297"/>
        <v>#REF!</v>
      </c>
      <c r="O453" s="374" t="e">
        <f>#REF!*1.5</f>
        <v>#REF!</v>
      </c>
      <c r="P453" s="424" t="e">
        <f t="shared" si="298"/>
        <v>#REF!</v>
      </c>
      <c r="Q453" s="291" t="e">
        <f>#REF!*1.4</f>
        <v>#REF!</v>
      </c>
    </row>
    <row r="454" spans="1:17" ht="21" customHeight="1" thickBot="1">
      <c r="A454" s="278" t="s">
        <v>34</v>
      </c>
      <c r="B454" s="386">
        <v>233.45</v>
      </c>
      <c r="C454" s="374">
        <f t="shared" ref="C454:C461" si="299">CEILING(D458,1)</f>
        <v>362</v>
      </c>
      <c r="D454" s="374">
        <f>B450*1.55</f>
        <v>65.381818181818176</v>
      </c>
      <c r="E454" s="374">
        <f>CEILING(F454,1)</f>
        <v>64</v>
      </c>
      <c r="F454" s="374">
        <f>B450*1.5</f>
        <v>63.272727272727266</v>
      </c>
      <c r="G454" s="424">
        <f>CEILING(H450,1)</f>
        <v>60</v>
      </c>
      <c r="H454" s="291">
        <f t="shared" si="296"/>
        <v>326.83</v>
      </c>
      <c r="I454" s="299"/>
      <c r="J454" s="510"/>
      <c r="K454" s="512"/>
      <c r="L454" s="431"/>
      <c r="M454" s="374" t="e">
        <f>#REF!*1.65</f>
        <v>#REF!</v>
      </c>
      <c r="N454" s="374" t="e">
        <f t="shared" si="297"/>
        <v>#REF!</v>
      </c>
      <c r="O454" s="374" t="e">
        <f>#REF!*1.5</f>
        <v>#REF!</v>
      </c>
      <c r="P454" s="424" t="e">
        <f t="shared" si="298"/>
        <v>#REF!</v>
      </c>
      <c r="Q454" s="291" t="e">
        <f>#REF!*1.4</f>
        <v>#REF!</v>
      </c>
    </row>
    <row r="455" spans="1:17" ht="21" customHeight="1" thickBot="1">
      <c r="A455" s="278" t="s">
        <v>35</v>
      </c>
      <c r="B455" s="386">
        <v>230</v>
      </c>
      <c r="C455" s="374">
        <v>530</v>
      </c>
      <c r="D455" s="374">
        <f t="shared" ref="D455:D465" si="300">B451*1.55</f>
        <v>79.684090909090898</v>
      </c>
      <c r="E455" s="374">
        <f t="shared" ref="E455:E465" si="301">CEILING(F455,1)</f>
        <v>78</v>
      </c>
      <c r="F455" s="374">
        <f t="shared" ref="F455:F465" si="302">B451*1.5</f>
        <v>77.113636363636346</v>
      </c>
      <c r="G455" s="424">
        <f t="shared" ref="G455:G465" si="303">CEILING(H451,1)</f>
        <v>72</v>
      </c>
      <c r="H455" s="291">
        <f t="shared" si="296"/>
        <v>322</v>
      </c>
      <c r="I455" s="299"/>
      <c r="J455" s="356" t="s">
        <v>67</v>
      </c>
      <c r="K455" s="407">
        <v>784</v>
      </c>
      <c r="L455" s="437">
        <f>CEILING(M443,1)</f>
        <v>1294</v>
      </c>
      <c r="M455" s="377" t="e">
        <f>#REF!*1.65</f>
        <v>#REF!</v>
      </c>
      <c r="N455" s="374" t="e">
        <f t="shared" si="297"/>
        <v>#REF!</v>
      </c>
      <c r="O455" s="377" t="e">
        <f>#REF!*1.5</f>
        <v>#REF!</v>
      </c>
      <c r="P455" s="424" t="e">
        <f t="shared" si="298"/>
        <v>#REF!</v>
      </c>
      <c r="Q455" s="291"/>
    </row>
    <row r="456" spans="1:17" ht="21" customHeight="1" thickBot="1">
      <c r="A456" s="278" t="s">
        <v>36</v>
      </c>
      <c r="B456" s="386">
        <v>483.7727272727272</v>
      </c>
      <c r="C456" s="374">
        <v>895</v>
      </c>
      <c r="D456" s="374">
        <f t="shared" si="300"/>
        <v>126.67727272727272</v>
      </c>
      <c r="E456" s="374">
        <f t="shared" si="301"/>
        <v>123</v>
      </c>
      <c r="F456" s="374">
        <f t="shared" si="302"/>
        <v>122.59090909090908</v>
      </c>
      <c r="G456" s="424">
        <f t="shared" si="303"/>
        <v>115</v>
      </c>
      <c r="H456" s="291">
        <f t="shared" si="296"/>
        <v>677.28181818181804</v>
      </c>
      <c r="I456" s="299"/>
      <c r="J456" s="275" t="s">
        <v>68</v>
      </c>
      <c r="K456" s="387">
        <v>292.72727272727269</v>
      </c>
      <c r="L456" s="506">
        <f>CEILING(M444,1)</f>
        <v>483</v>
      </c>
      <c r="M456" s="432"/>
      <c r="N456" s="432"/>
      <c r="O456" s="432"/>
      <c r="P456" s="431"/>
      <c r="Q456" s="291" t="e">
        <f>#REF!*1.4</f>
        <v>#REF!</v>
      </c>
    </row>
    <row r="457" spans="1:17" ht="21" customHeight="1" thickBot="1">
      <c r="A457" s="278" t="s">
        <v>27</v>
      </c>
      <c r="B457" s="386">
        <v>138.1090909090909</v>
      </c>
      <c r="C457" s="374">
        <f t="shared" si="299"/>
        <v>215</v>
      </c>
      <c r="D457" s="374">
        <f t="shared" si="300"/>
        <v>159.3681818181818</v>
      </c>
      <c r="E457" s="374">
        <f t="shared" si="301"/>
        <v>155</v>
      </c>
      <c r="F457" s="374">
        <f t="shared" si="302"/>
        <v>154.22727272727269</v>
      </c>
      <c r="G457" s="424">
        <f t="shared" si="303"/>
        <v>144</v>
      </c>
      <c r="H457" s="291">
        <f t="shared" si="296"/>
        <v>193.35272727272724</v>
      </c>
      <c r="I457" s="299"/>
      <c r="J457" s="353" t="s">
        <v>69</v>
      </c>
      <c r="K457" s="511">
        <v>398.36363636363632</v>
      </c>
      <c r="L457" s="374">
        <f>CEILING(M445,1)</f>
        <v>658</v>
      </c>
      <c r="M457" s="437" t="e">
        <f>#REF!*1.65</f>
        <v>#REF!</v>
      </c>
      <c r="N457" s="437" t="e">
        <f>CEILING(O457,1)</f>
        <v>#REF!</v>
      </c>
      <c r="O457" s="437" t="e">
        <f>#REF!*1.5</f>
        <v>#REF!</v>
      </c>
      <c r="P457" s="438" t="e">
        <f>CEILING(Q456,1)</f>
        <v>#REF!</v>
      </c>
      <c r="Q457" s="291" t="e">
        <f>#REF!*1.4</f>
        <v>#REF!</v>
      </c>
    </row>
    <row r="458" spans="1:17" ht="21" customHeight="1" thickBot="1">
      <c r="A458" s="278" t="s">
        <v>28</v>
      </c>
      <c r="B458" s="386">
        <v>175.45454545454544</v>
      </c>
      <c r="C458" s="374">
        <f t="shared" si="299"/>
        <v>272</v>
      </c>
      <c r="D458" s="374">
        <f t="shared" si="300"/>
        <v>361.84749999999997</v>
      </c>
      <c r="E458" s="374">
        <f t="shared" si="301"/>
        <v>351</v>
      </c>
      <c r="F458" s="374">
        <f t="shared" si="302"/>
        <v>350.17499999999995</v>
      </c>
      <c r="G458" s="424">
        <f t="shared" si="303"/>
        <v>327</v>
      </c>
      <c r="H458" s="291">
        <f t="shared" si="296"/>
        <v>245.6363636363636</v>
      </c>
      <c r="I458" s="299"/>
      <c r="J458" s="484"/>
      <c r="K458" s="507"/>
      <c r="L458" s="431"/>
      <c r="M458" s="374" t="e">
        <f>#REF!*1.65</f>
        <v>#REF!</v>
      </c>
      <c r="N458" s="437" t="e">
        <f t="shared" ref="N458:N459" si="304">CEILING(O458,1)</f>
        <v>#REF!</v>
      </c>
      <c r="O458" s="374" t="e">
        <f>#REF!*1.5</f>
        <v>#REF!</v>
      </c>
      <c r="P458" s="438" t="e">
        <f t="shared" ref="P458:P459" si="305">CEILING(Q457,1)</f>
        <v>#REF!</v>
      </c>
      <c r="Q458" s="291" t="e">
        <f>#REF!*1.4</f>
        <v>#REF!</v>
      </c>
    </row>
    <row r="459" spans="1:17" ht="21" customHeight="1" thickBot="1">
      <c r="A459" s="278" t="s">
        <v>29</v>
      </c>
      <c r="B459" s="386">
        <v>435.5272727272727</v>
      </c>
      <c r="C459" s="374">
        <f t="shared" si="299"/>
        <v>676</v>
      </c>
      <c r="D459" s="374">
        <f t="shared" si="300"/>
        <v>356.5</v>
      </c>
      <c r="E459" s="374">
        <f t="shared" si="301"/>
        <v>345</v>
      </c>
      <c r="F459" s="374">
        <f t="shared" si="302"/>
        <v>345</v>
      </c>
      <c r="G459" s="424">
        <f t="shared" si="303"/>
        <v>322</v>
      </c>
      <c r="H459" s="291">
        <f t="shared" si="296"/>
        <v>609.73818181818172</v>
      </c>
      <c r="I459" s="299"/>
      <c r="J459" s="571" t="s">
        <v>1177</v>
      </c>
      <c r="L459" s="595" t="s">
        <v>790</v>
      </c>
      <c r="M459" s="501" t="e">
        <f>#REF!*1.65</f>
        <v>#REF!</v>
      </c>
      <c r="N459" s="437" t="e">
        <f t="shared" si="304"/>
        <v>#REF!</v>
      </c>
      <c r="O459" s="377" t="e">
        <f>#REF!*1.5</f>
        <v>#REF!</v>
      </c>
      <c r="P459" s="438" t="e">
        <f t="shared" si="305"/>
        <v>#REF!</v>
      </c>
    </row>
    <row r="460" spans="1:17" ht="21" customHeight="1">
      <c r="A460" s="275" t="s">
        <v>65</v>
      </c>
      <c r="B460" s="386">
        <v>942.5</v>
      </c>
      <c r="C460" s="374">
        <f t="shared" si="299"/>
        <v>1461</v>
      </c>
      <c r="D460" s="374">
        <f t="shared" si="300"/>
        <v>749.84772727272718</v>
      </c>
      <c r="E460" s="374">
        <f t="shared" si="301"/>
        <v>726</v>
      </c>
      <c r="F460" s="374">
        <f t="shared" si="302"/>
        <v>725.65909090909076</v>
      </c>
      <c r="G460" s="424">
        <f t="shared" si="303"/>
        <v>678</v>
      </c>
      <c r="H460" s="291">
        <f t="shared" si="296"/>
        <v>1319.5</v>
      </c>
      <c r="I460" s="299"/>
      <c r="J460" s="221" t="s">
        <v>1178</v>
      </c>
      <c r="L460" s="221">
        <v>2340</v>
      </c>
      <c r="M460" s="432"/>
      <c r="N460" s="432"/>
      <c r="O460" s="432"/>
      <c r="P460" s="432"/>
    </row>
    <row r="461" spans="1:17" ht="21" customHeight="1" thickBot="1">
      <c r="A461" s="277" t="s">
        <v>66</v>
      </c>
      <c r="B461" s="389">
        <v>1809.090909090909</v>
      </c>
      <c r="C461" s="374">
        <f t="shared" si="299"/>
        <v>2805</v>
      </c>
      <c r="D461" s="374">
        <f t="shared" si="300"/>
        <v>214.0690909090909</v>
      </c>
      <c r="E461" s="374">
        <f t="shared" si="301"/>
        <v>208</v>
      </c>
      <c r="F461" s="374">
        <f t="shared" si="302"/>
        <v>207.16363636363633</v>
      </c>
      <c r="G461" s="424">
        <f t="shared" si="303"/>
        <v>194</v>
      </c>
      <c r="H461" s="291">
        <f t="shared" si="296"/>
        <v>2532.7272727272725</v>
      </c>
      <c r="I461" s="299"/>
      <c r="J461" s="221" t="s">
        <v>1179</v>
      </c>
      <c r="L461" s="221">
        <v>3810</v>
      </c>
      <c r="M461" s="484"/>
      <c r="N461" s="484"/>
      <c r="O461" s="484"/>
      <c r="P461" s="484"/>
    </row>
    <row r="462" spans="1:17" ht="21" customHeight="1">
      <c r="D462" s="374">
        <f t="shared" si="300"/>
        <v>271.95454545454544</v>
      </c>
      <c r="E462" s="374">
        <f t="shared" si="301"/>
        <v>264</v>
      </c>
      <c r="F462" s="374">
        <f t="shared" si="302"/>
        <v>263.18181818181813</v>
      </c>
      <c r="G462" s="424">
        <f t="shared" si="303"/>
        <v>246</v>
      </c>
      <c r="L462" s="76"/>
      <c r="M462" s="484"/>
      <c r="N462" s="484"/>
      <c r="O462" s="484"/>
      <c r="P462" s="484"/>
    </row>
    <row r="463" spans="1:17" ht="21" customHeight="1">
      <c r="A463" s="596" t="s">
        <v>1180</v>
      </c>
      <c r="C463" s="479" t="s">
        <v>790</v>
      </c>
      <c r="D463" s="374">
        <f t="shared" si="300"/>
        <v>675.06727272727267</v>
      </c>
      <c r="E463" s="374">
        <f t="shared" si="301"/>
        <v>654</v>
      </c>
      <c r="F463" s="374">
        <f t="shared" si="302"/>
        <v>653.29090909090905</v>
      </c>
      <c r="G463" s="424">
        <f t="shared" si="303"/>
        <v>610</v>
      </c>
      <c r="L463" s="76"/>
    </row>
    <row r="464" spans="1:17" ht="21" customHeight="1">
      <c r="A464" s="221" t="s">
        <v>1181</v>
      </c>
      <c r="C464" s="479">
        <v>125</v>
      </c>
      <c r="D464" s="374">
        <f t="shared" si="300"/>
        <v>1460.875</v>
      </c>
      <c r="E464" s="374">
        <f t="shared" si="301"/>
        <v>1414</v>
      </c>
      <c r="F464" s="374">
        <f t="shared" si="302"/>
        <v>1413.75</v>
      </c>
      <c r="G464" s="424">
        <f t="shared" si="303"/>
        <v>1320</v>
      </c>
      <c r="J464" s="606" t="s">
        <v>1252</v>
      </c>
      <c r="L464" s="221" t="s">
        <v>790</v>
      </c>
    </row>
    <row r="465" spans="1:12" ht="21" customHeight="1" thickBot="1">
      <c r="A465" s="221" t="s">
        <v>1182</v>
      </c>
      <c r="C465" s="479">
        <v>238</v>
      </c>
      <c r="D465" s="377">
        <f t="shared" si="300"/>
        <v>2804.090909090909</v>
      </c>
      <c r="E465" s="374">
        <f t="shared" si="301"/>
        <v>2714</v>
      </c>
      <c r="F465" s="377">
        <f t="shared" si="302"/>
        <v>2713.6363636363635</v>
      </c>
      <c r="G465" s="424">
        <f t="shared" si="303"/>
        <v>2533</v>
      </c>
      <c r="J465" s="221" t="s">
        <v>1253</v>
      </c>
      <c r="L465" s="221">
        <v>23</v>
      </c>
    </row>
    <row r="466" spans="1:12" ht="21" customHeight="1">
      <c r="A466" s="221" t="s">
        <v>1183</v>
      </c>
      <c r="C466" s="479">
        <v>164</v>
      </c>
      <c r="J466" s="221" t="s">
        <v>1254</v>
      </c>
      <c r="L466" s="221">
        <v>26</v>
      </c>
    </row>
    <row r="467" spans="1:12" ht="21" customHeight="1">
      <c r="J467" s="221" t="s">
        <v>1255</v>
      </c>
      <c r="L467" s="221">
        <v>26</v>
      </c>
    </row>
    <row r="468" spans="1:12" ht="21" customHeight="1">
      <c r="A468" s="604" t="s">
        <v>1232</v>
      </c>
      <c r="C468" s="479" t="s">
        <v>790</v>
      </c>
      <c r="J468" s="221" t="s">
        <v>1305</v>
      </c>
      <c r="L468" s="221">
        <v>32</v>
      </c>
    </row>
    <row r="469" spans="1:12" ht="21" customHeight="1">
      <c r="A469" s="221" t="s">
        <v>1233</v>
      </c>
      <c r="C469" s="479">
        <v>220</v>
      </c>
      <c r="J469" s="221" t="s">
        <v>1256</v>
      </c>
      <c r="L469" s="221">
        <v>35</v>
      </c>
    </row>
    <row r="470" spans="1:12" ht="21" customHeight="1">
      <c r="A470" s="221" t="s">
        <v>1234</v>
      </c>
      <c r="C470" s="479">
        <v>225</v>
      </c>
      <c r="J470" s="221" t="s">
        <v>1257</v>
      </c>
      <c r="L470" s="221">
        <v>58</v>
      </c>
    </row>
    <row r="471" spans="1:12" ht="21" customHeight="1">
      <c r="A471" s="221" t="s">
        <v>1235</v>
      </c>
      <c r="C471" s="479">
        <v>247</v>
      </c>
      <c r="J471" s="221" t="s">
        <v>1258</v>
      </c>
      <c r="L471" s="221">
        <v>58</v>
      </c>
    </row>
    <row r="472" spans="1:12" ht="21" customHeight="1">
      <c r="A472" s="221" t="s">
        <v>1236</v>
      </c>
      <c r="C472" s="479">
        <v>247</v>
      </c>
      <c r="J472" s="221" t="s">
        <v>1259</v>
      </c>
      <c r="L472" s="221">
        <v>63</v>
      </c>
    </row>
    <row r="473" spans="1:12" ht="21" customHeight="1">
      <c r="A473" s="221" t="s">
        <v>1237</v>
      </c>
      <c r="C473" s="479">
        <v>272</v>
      </c>
      <c r="J473" s="221" t="s">
        <v>1260</v>
      </c>
      <c r="L473" s="221">
        <v>65</v>
      </c>
    </row>
    <row r="474" spans="1:12" ht="21" customHeight="1">
      <c r="A474" s="221" t="s">
        <v>1238</v>
      </c>
      <c r="C474" s="479">
        <v>460</v>
      </c>
      <c r="J474" s="510"/>
      <c r="K474" s="507"/>
      <c r="L474" s="431"/>
    </row>
    <row r="475" spans="1:12" ht="21" customHeight="1">
      <c r="A475" s="221" t="s">
        <v>1239</v>
      </c>
      <c r="C475" s="479">
        <v>630</v>
      </c>
      <c r="J475" s="605"/>
      <c r="K475" s="507"/>
      <c r="L475" s="431"/>
    </row>
    <row r="476" spans="1:12" ht="21" customHeight="1">
      <c r="A476" s="221" t="s">
        <v>1240</v>
      </c>
      <c r="C476" s="479">
        <v>655</v>
      </c>
      <c r="J476" s="627" t="s">
        <v>1265</v>
      </c>
      <c r="K476" s="507"/>
      <c r="L476" s="431"/>
    </row>
    <row r="477" spans="1:12" ht="21" customHeight="1">
      <c r="A477" s="221" t="s">
        <v>1241</v>
      </c>
      <c r="C477" s="479">
        <v>722</v>
      </c>
      <c r="J477" s="628"/>
      <c r="K477" s="507"/>
      <c r="L477" s="431"/>
    </row>
    <row r="478" spans="1:12" ht="21" customHeight="1">
      <c r="A478" s="221" t="s">
        <v>1242</v>
      </c>
      <c r="C478" s="479">
        <v>1219</v>
      </c>
      <c r="J478" s="628"/>
      <c r="K478" s="507"/>
      <c r="L478" s="431"/>
    </row>
    <row r="479" spans="1:12" ht="21" customHeight="1">
      <c r="A479" s="221" t="s">
        <v>1243</v>
      </c>
      <c r="C479" s="479">
        <v>1281</v>
      </c>
      <c r="J479" s="628"/>
      <c r="K479" s="507"/>
      <c r="L479" s="431"/>
    </row>
    <row r="480" spans="1:12" ht="21" customHeight="1">
      <c r="A480" s="221" t="s">
        <v>1244</v>
      </c>
      <c r="C480" s="479">
        <v>1555</v>
      </c>
      <c r="J480" s="628"/>
      <c r="K480" s="507"/>
      <c r="L480" s="431"/>
    </row>
    <row r="481" spans="1:25" ht="21" customHeight="1">
      <c r="A481" s="221" t="s">
        <v>1245</v>
      </c>
      <c r="C481" s="479">
        <v>1793</v>
      </c>
      <c r="J481" s="628"/>
      <c r="K481" s="507"/>
      <c r="L481" s="431"/>
    </row>
    <row r="482" spans="1:25" ht="21" customHeight="1">
      <c r="J482" s="628"/>
      <c r="K482" s="507"/>
      <c r="L482" s="431"/>
    </row>
    <row r="483" spans="1:25" ht="21" customHeight="1" thickBot="1">
      <c r="J483" s="628"/>
      <c r="K483" s="507"/>
      <c r="L483" s="431"/>
      <c r="M483" s="440"/>
      <c r="N483" s="439" t="s">
        <v>791</v>
      </c>
      <c r="O483" s="440"/>
      <c r="P483" s="439" t="s">
        <v>635</v>
      </c>
    </row>
    <row r="484" spans="1:25" ht="21" customHeight="1" thickBot="1">
      <c r="A484" s="166" t="s">
        <v>92</v>
      </c>
      <c r="B484" s="81" t="s">
        <v>634</v>
      </c>
      <c r="C484" s="439" t="s">
        <v>790</v>
      </c>
      <c r="D484" s="440"/>
      <c r="E484" s="439" t="s">
        <v>791</v>
      </c>
      <c r="F484" s="440"/>
      <c r="G484" s="439" t="s">
        <v>635</v>
      </c>
      <c r="J484" s="628"/>
      <c r="K484" s="507"/>
      <c r="L484" s="431"/>
      <c r="M484" s="513">
        <f t="shared" ref="M484:M490" si="306">K503*1.65</f>
        <v>21.647999999999996</v>
      </c>
      <c r="N484" s="442">
        <f>CEILING(O484,1)</f>
        <v>20</v>
      </c>
      <c r="O484" s="442">
        <f>K503*1.5</f>
        <v>19.68</v>
      </c>
      <c r="P484" s="442">
        <f>CEILING(Q492,1)</f>
        <v>19</v>
      </c>
      <c r="S484" s="617"/>
      <c r="T484" s="617"/>
      <c r="U484" s="617"/>
      <c r="V484" s="617"/>
      <c r="W484" s="617"/>
      <c r="X484" s="617"/>
      <c r="Y484" s="617"/>
    </row>
    <row r="485" spans="1:25" ht="21" customHeight="1" thickBot="1">
      <c r="A485" s="108" t="s">
        <v>121</v>
      </c>
      <c r="B485" s="12">
        <v>28.147500000000001</v>
      </c>
      <c r="C485" s="441">
        <f>CEILING(D485,1)</f>
        <v>47</v>
      </c>
      <c r="D485" s="442">
        <f t="shared" ref="D485:D513" si="307">B485*1.65</f>
        <v>46.443374999999996</v>
      </c>
      <c r="E485" s="442">
        <f>CEILING(F485,1)</f>
        <v>46</v>
      </c>
      <c r="F485" s="442">
        <f t="shared" ref="F485:F513" si="308">B485*1.6</f>
        <v>45.036000000000001</v>
      </c>
      <c r="G485" s="443">
        <f>CEILING('Лист1 (2)'!H231,1)</f>
        <v>43</v>
      </c>
      <c r="J485" s="628"/>
      <c r="K485" s="507"/>
      <c r="L485" s="431"/>
      <c r="M485" s="514">
        <f t="shared" si="306"/>
        <v>23.463000000000001</v>
      </c>
      <c r="N485" s="442">
        <f t="shared" ref="N485:N490" si="309">CEILING(O485,1)</f>
        <v>22</v>
      </c>
      <c r="O485" s="442">
        <f t="shared" ref="O485:O490" si="310">K504*1.5</f>
        <v>21.330000000000002</v>
      </c>
      <c r="P485" s="442">
        <f t="shared" ref="P485:P490" si="311">CEILING(Q493,1)</f>
        <v>20</v>
      </c>
    </row>
    <row r="486" spans="1:25" ht="21" customHeight="1" thickBot="1">
      <c r="A486" s="110" t="s">
        <v>122</v>
      </c>
      <c r="B486" s="35">
        <v>29.160000000000004</v>
      </c>
      <c r="C486" s="441">
        <f t="shared" ref="C486:C513" si="312">CEILING(D486,1)</f>
        <v>49</v>
      </c>
      <c r="D486" s="444">
        <f t="shared" si="307"/>
        <v>48.114000000000004</v>
      </c>
      <c r="E486" s="442">
        <f t="shared" ref="E486:E513" si="313">CEILING(F486,1)</f>
        <v>47</v>
      </c>
      <c r="F486" s="444">
        <f t="shared" si="308"/>
        <v>46.656000000000006</v>
      </c>
      <c r="G486" s="443">
        <f>CEILING('Лист1 (2)'!H232,1)</f>
        <v>44</v>
      </c>
      <c r="J486" s="628"/>
      <c r="K486" s="349"/>
      <c r="L486" s="432"/>
      <c r="M486" s="514">
        <f t="shared" si="306"/>
        <v>24.8325</v>
      </c>
      <c r="N486" s="442">
        <f t="shared" si="309"/>
        <v>23</v>
      </c>
      <c r="O486" s="442">
        <f t="shared" si="310"/>
        <v>22.575000000000003</v>
      </c>
      <c r="P486" s="442">
        <f t="shared" si="311"/>
        <v>22</v>
      </c>
    </row>
    <row r="487" spans="1:25" ht="21" customHeight="1" thickBot="1">
      <c r="A487" s="110" t="s">
        <v>123</v>
      </c>
      <c r="B487" s="35">
        <v>30.847500000000004</v>
      </c>
      <c r="C487" s="441">
        <f t="shared" si="312"/>
        <v>51</v>
      </c>
      <c r="D487" s="444">
        <f t="shared" si="307"/>
        <v>50.898375000000001</v>
      </c>
      <c r="E487" s="442">
        <f t="shared" si="313"/>
        <v>50</v>
      </c>
      <c r="F487" s="444">
        <f t="shared" si="308"/>
        <v>49.356000000000009</v>
      </c>
      <c r="G487" s="443">
        <f>CEILING('Лист1 (2)'!H233,1)</f>
        <v>47</v>
      </c>
      <c r="J487" s="628"/>
      <c r="K487" s="349"/>
      <c r="L487" s="432"/>
      <c r="M487" s="514">
        <f t="shared" si="306"/>
        <v>0</v>
      </c>
      <c r="N487" s="442">
        <f t="shared" si="309"/>
        <v>0</v>
      </c>
      <c r="O487" s="442">
        <f t="shared" si="310"/>
        <v>0</v>
      </c>
      <c r="P487" s="442">
        <f t="shared" si="311"/>
        <v>0</v>
      </c>
    </row>
    <row r="488" spans="1:25" ht="21" customHeight="1" thickBot="1">
      <c r="A488" s="110" t="s">
        <v>124</v>
      </c>
      <c r="B488" s="35">
        <v>33.21</v>
      </c>
      <c r="C488" s="441">
        <f t="shared" si="312"/>
        <v>55</v>
      </c>
      <c r="D488" s="444">
        <f t="shared" si="307"/>
        <v>54.796500000000002</v>
      </c>
      <c r="E488" s="442">
        <f t="shared" si="313"/>
        <v>54</v>
      </c>
      <c r="F488" s="444">
        <f t="shared" si="308"/>
        <v>53.136000000000003</v>
      </c>
      <c r="G488" s="443">
        <f>CEILING('Лист1 (2)'!H234,1)</f>
        <v>50</v>
      </c>
      <c r="J488" s="628"/>
      <c r="M488" s="514" t="e">
        <f t="shared" si="306"/>
        <v>#VALUE!</v>
      </c>
      <c r="N488" s="442" t="e">
        <f t="shared" si="309"/>
        <v>#VALUE!</v>
      </c>
      <c r="O488" s="442" t="e">
        <f t="shared" si="310"/>
        <v>#VALUE!</v>
      </c>
      <c r="P488" s="442" t="e">
        <f t="shared" si="311"/>
        <v>#VALUE!</v>
      </c>
    </row>
    <row r="489" spans="1:25" ht="21" customHeight="1" thickBot="1">
      <c r="A489" s="110" t="s">
        <v>125</v>
      </c>
      <c r="B489" s="35">
        <v>35.032499999999999</v>
      </c>
      <c r="C489" s="441">
        <f t="shared" si="312"/>
        <v>58</v>
      </c>
      <c r="D489" s="444">
        <f t="shared" si="307"/>
        <v>57.803624999999997</v>
      </c>
      <c r="E489" s="442">
        <f t="shared" si="313"/>
        <v>57</v>
      </c>
      <c r="F489" s="444">
        <f t="shared" si="308"/>
        <v>56.052</v>
      </c>
      <c r="G489" s="443">
        <f>CEILING('Лист1 (2)'!H235,1)</f>
        <v>53</v>
      </c>
      <c r="J489" s="628"/>
      <c r="K489" s="415" t="s">
        <v>634</v>
      </c>
      <c r="L489" s="579" t="s">
        <v>790</v>
      </c>
      <c r="M489" s="514">
        <f t="shared" si="306"/>
        <v>16.153499999999998</v>
      </c>
      <c r="N489" s="442">
        <f t="shared" si="309"/>
        <v>15</v>
      </c>
      <c r="O489" s="442">
        <f t="shared" si="310"/>
        <v>14.684999999999999</v>
      </c>
      <c r="P489" s="442">
        <f t="shared" si="311"/>
        <v>14</v>
      </c>
    </row>
    <row r="490" spans="1:25" ht="21" customHeight="1" thickBot="1">
      <c r="A490" s="110" t="s">
        <v>126</v>
      </c>
      <c r="B490" s="35">
        <v>36.855000000000004</v>
      </c>
      <c r="C490" s="441">
        <f t="shared" si="312"/>
        <v>61</v>
      </c>
      <c r="D490" s="444">
        <f t="shared" si="307"/>
        <v>60.810750000000006</v>
      </c>
      <c r="E490" s="442">
        <f t="shared" si="313"/>
        <v>59</v>
      </c>
      <c r="F490" s="444">
        <f t="shared" si="308"/>
        <v>58.968000000000011</v>
      </c>
      <c r="G490" s="443">
        <f>CEILING('Лист1 (2)'!H236,1)</f>
        <v>56</v>
      </c>
      <c r="J490" s="629"/>
      <c r="K490" s="412">
        <v>9.7899999999999991</v>
      </c>
      <c r="L490" s="449">
        <v>23</v>
      </c>
      <c r="M490" s="515">
        <f t="shared" si="306"/>
        <v>17.803499999999996</v>
      </c>
      <c r="N490" s="442">
        <f t="shared" si="309"/>
        <v>17</v>
      </c>
      <c r="O490" s="442">
        <f t="shared" si="310"/>
        <v>16.184999999999999</v>
      </c>
      <c r="P490" s="442">
        <f t="shared" si="311"/>
        <v>16</v>
      </c>
    </row>
    <row r="491" spans="1:25" s="91" customFormat="1" ht="21" customHeight="1" thickBot="1">
      <c r="A491" s="110" t="s">
        <v>127</v>
      </c>
      <c r="B491" s="35">
        <v>38.542500000000004</v>
      </c>
      <c r="C491" s="441">
        <v>65</v>
      </c>
      <c r="D491" s="444">
        <f t="shared" si="307"/>
        <v>63.595125000000003</v>
      </c>
      <c r="E491" s="442">
        <f t="shared" si="313"/>
        <v>62</v>
      </c>
      <c r="F491" s="444">
        <f t="shared" si="308"/>
        <v>61.668000000000006</v>
      </c>
      <c r="G491" s="443">
        <f>CEILING('Лист1 (2)'!H237,1)</f>
        <v>58</v>
      </c>
      <c r="H491" s="76"/>
      <c r="I491" s="76"/>
      <c r="J491" s="124" t="s">
        <v>430</v>
      </c>
      <c r="K491" s="413">
        <v>10.79</v>
      </c>
      <c r="L491" s="449">
        <v>24</v>
      </c>
      <c r="M491" s="440"/>
      <c r="N491" s="440"/>
      <c r="O491" s="440"/>
      <c r="P491" s="440"/>
    </row>
    <row r="492" spans="1:25" ht="21.75" customHeight="1" thickBot="1">
      <c r="A492" s="110" t="s">
        <v>128</v>
      </c>
      <c r="B492" s="35">
        <v>40.365000000000002</v>
      </c>
      <c r="C492" s="441">
        <f t="shared" si="312"/>
        <v>67</v>
      </c>
      <c r="D492" s="444">
        <f t="shared" si="307"/>
        <v>66.602249999999998</v>
      </c>
      <c r="E492" s="442">
        <f t="shared" si="313"/>
        <v>65</v>
      </c>
      <c r="F492" s="444">
        <f t="shared" si="308"/>
        <v>64.584000000000003</v>
      </c>
      <c r="G492" s="443">
        <f>CEILING('Лист1 (2)'!H238,1)</f>
        <v>61</v>
      </c>
      <c r="J492" s="124" t="s">
        <v>431</v>
      </c>
      <c r="K492" s="413">
        <v>11.16</v>
      </c>
      <c r="L492" s="449">
        <v>27</v>
      </c>
      <c r="M492" s="440"/>
      <c r="N492" s="440"/>
      <c r="O492" s="440"/>
      <c r="P492" s="440"/>
      <c r="Q492" s="76">
        <f t="shared" ref="Q492:Q500" si="314">K503*1.4</f>
        <v>18.367999999999999</v>
      </c>
    </row>
    <row r="493" spans="1:25" ht="21.75" customHeight="1" thickBot="1">
      <c r="A493" s="110" t="s">
        <v>129</v>
      </c>
      <c r="B493" s="35">
        <v>44.820000000000007</v>
      </c>
      <c r="C493" s="441">
        <f t="shared" si="312"/>
        <v>74</v>
      </c>
      <c r="D493" s="444">
        <f t="shared" si="307"/>
        <v>73.953000000000003</v>
      </c>
      <c r="E493" s="442">
        <f t="shared" si="313"/>
        <v>72</v>
      </c>
      <c r="F493" s="444">
        <f t="shared" si="308"/>
        <v>71.712000000000018</v>
      </c>
      <c r="G493" s="443">
        <f>CEILING('Лист1 (2)'!H239,1)</f>
        <v>68</v>
      </c>
      <c r="J493" s="124" t="s">
        <v>432</v>
      </c>
      <c r="K493" s="413">
        <v>12.22</v>
      </c>
      <c r="L493" s="449">
        <v>28</v>
      </c>
      <c r="M493" s="440"/>
      <c r="N493" s="439" t="s">
        <v>791</v>
      </c>
      <c r="O493" s="440"/>
      <c r="P493" s="439" t="s">
        <v>635</v>
      </c>
      <c r="Q493" s="76">
        <f t="shared" si="314"/>
        <v>19.908000000000001</v>
      </c>
    </row>
    <row r="494" spans="1:25" ht="21.75" customHeight="1" thickBot="1">
      <c r="A494" s="110" t="s">
        <v>130</v>
      </c>
      <c r="B494" s="35">
        <v>48.667500000000004</v>
      </c>
      <c r="C494" s="441">
        <f t="shared" si="312"/>
        <v>81</v>
      </c>
      <c r="D494" s="444">
        <f t="shared" si="307"/>
        <v>80.301375000000007</v>
      </c>
      <c r="E494" s="442">
        <f t="shared" si="313"/>
        <v>78</v>
      </c>
      <c r="F494" s="444">
        <f t="shared" si="308"/>
        <v>77.868000000000009</v>
      </c>
      <c r="G494" s="443">
        <f>CEILING('Лист1 (2)'!H240,1)</f>
        <v>74</v>
      </c>
      <c r="J494" s="124" t="s">
        <v>433</v>
      </c>
      <c r="K494" s="413">
        <v>13.12</v>
      </c>
      <c r="L494" s="449">
        <v>30</v>
      </c>
      <c r="M494" s="442">
        <f>K513*1.65</f>
        <v>23.463000000000001</v>
      </c>
      <c r="N494" s="442">
        <f>CEILING(O494,1)</f>
        <v>22</v>
      </c>
      <c r="O494" s="442">
        <f>K513*1.5</f>
        <v>21.330000000000002</v>
      </c>
      <c r="P494" s="442">
        <f t="shared" ref="P494:P500" si="315">CEILING(Q502,1)</f>
        <v>20</v>
      </c>
      <c r="Q494" s="76">
        <f t="shared" si="314"/>
        <v>21.07</v>
      </c>
    </row>
    <row r="495" spans="1:25" ht="21.75" customHeight="1" thickBot="1">
      <c r="A495" s="110" t="s">
        <v>131</v>
      </c>
      <c r="B495" s="35">
        <v>79.245000000000005</v>
      </c>
      <c r="C495" s="441">
        <f t="shared" si="312"/>
        <v>131</v>
      </c>
      <c r="D495" s="444">
        <f t="shared" si="307"/>
        <v>130.75425000000001</v>
      </c>
      <c r="E495" s="442">
        <f t="shared" si="313"/>
        <v>127</v>
      </c>
      <c r="F495" s="444">
        <f t="shared" si="308"/>
        <v>126.79200000000002</v>
      </c>
      <c r="G495" s="443">
        <f>CEILING('Лист1 (2)'!H241,1)</f>
        <v>119</v>
      </c>
      <c r="J495" s="124" t="s">
        <v>434</v>
      </c>
      <c r="K495" s="413">
        <v>14.22</v>
      </c>
      <c r="L495" s="449">
        <v>32</v>
      </c>
      <c r="M495" s="513">
        <f t="shared" ref="M495:M498" si="316">K514*1.65</f>
        <v>24.8325</v>
      </c>
      <c r="N495" s="442">
        <f t="shared" ref="N495:N500" si="317">CEILING(O495,1)</f>
        <v>23</v>
      </c>
      <c r="O495" s="442">
        <f t="shared" ref="O495:O498" si="318">K514*1.5</f>
        <v>22.575000000000003</v>
      </c>
      <c r="P495" s="442">
        <f t="shared" si="315"/>
        <v>22</v>
      </c>
      <c r="Q495" s="76">
        <f t="shared" si="314"/>
        <v>0</v>
      </c>
    </row>
    <row r="496" spans="1:25" ht="21.75" customHeight="1" thickBot="1">
      <c r="A496" s="110" t="s">
        <v>132</v>
      </c>
      <c r="B496" s="35">
        <v>87.412499999999994</v>
      </c>
      <c r="C496" s="441">
        <f t="shared" si="312"/>
        <v>145</v>
      </c>
      <c r="D496" s="444">
        <f t="shared" si="307"/>
        <v>144.23062499999997</v>
      </c>
      <c r="E496" s="442">
        <f t="shared" si="313"/>
        <v>140</v>
      </c>
      <c r="F496" s="444">
        <f t="shared" si="308"/>
        <v>139.85999999999999</v>
      </c>
      <c r="G496" s="443">
        <f>CEILING('Лист1 (2)'!H242,1)</f>
        <v>132</v>
      </c>
      <c r="J496" s="129" t="s">
        <v>435</v>
      </c>
      <c r="K496" s="413">
        <v>15.05</v>
      </c>
      <c r="L496" s="449">
        <v>45</v>
      </c>
      <c r="M496" s="442">
        <f t="shared" si="316"/>
        <v>27.323999999999998</v>
      </c>
      <c r="N496" s="442">
        <f t="shared" si="317"/>
        <v>25</v>
      </c>
      <c r="O496" s="442">
        <f t="shared" si="318"/>
        <v>24.839999999999996</v>
      </c>
      <c r="P496" s="442">
        <f t="shared" si="315"/>
        <v>24</v>
      </c>
      <c r="Q496" s="76" t="e">
        <f t="shared" si="314"/>
        <v>#VALUE!</v>
      </c>
    </row>
    <row r="497" spans="1:17" ht="21.75" customHeight="1" thickBot="1">
      <c r="A497" s="110" t="s">
        <v>133</v>
      </c>
      <c r="B497" s="35">
        <v>94.702500000000001</v>
      </c>
      <c r="C497" s="441">
        <f t="shared" si="312"/>
        <v>157</v>
      </c>
      <c r="D497" s="444">
        <f t="shared" si="307"/>
        <v>156.25912499999998</v>
      </c>
      <c r="E497" s="442">
        <f t="shared" si="313"/>
        <v>152</v>
      </c>
      <c r="F497" s="444">
        <f t="shared" si="308"/>
        <v>151.524</v>
      </c>
      <c r="G497" s="443">
        <f>CEILING('Лист1 (2)'!H243,1)</f>
        <v>143</v>
      </c>
      <c r="M497" s="442">
        <f t="shared" si="316"/>
        <v>54.483000000000004</v>
      </c>
      <c r="N497" s="442">
        <f t="shared" si="317"/>
        <v>50</v>
      </c>
      <c r="O497" s="442">
        <f t="shared" si="318"/>
        <v>49.53</v>
      </c>
      <c r="P497" s="442">
        <f t="shared" si="315"/>
        <v>47</v>
      </c>
      <c r="Q497" s="76">
        <f t="shared" si="314"/>
        <v>13.705999999999998</v>
      </c>
    </row>
    <row r="498" spans="1:17" ht="21.75" customHeight="1" thickBot="1">
      <c r="A498" s="110" t="s">
        <v>134</v>
      </c>
      <c r="B498" s="35">
        <v>99.427500000000009</v>
      </c>
      <c r="C498" s="441">
        <v>173</v>
      </c>
      <c r="D498" s="444">
        <f t="shared" si="307"/>
        <v>164.055375</v>
      </c>
      <c r="E498" s="442">
        <f t="shared" si="313"/>
        <v>160</v>
      </c>
      <c r="F498" s="444">
        <f t="shared" si="308"/>
        <v>159.08400000000003</v>
      </c>
      <c r="G498" s="443">
        <f>CEILING('Лист1 (2)'!H244,1)</f>
        <v>150</v>
      </c>
      <c r="J498" s="578" t="s">
        <v>953</v>
      </c>
      <c r="K498" s="415" t="s">
        <v>634</v>
      </c>
      <c r="L498" s="579" t="s">
        <v>790</v>
      </c>
      <c r="M498" s="442">
        <f t="shared" si="316"/>
        <v>58.558500000000002</v>
      </c>
      <c r="N498" s="442">
        <f t="shared" si="317"/>
        <v>54</v>
      </c>
      <c r="O498" s="442">
        <f t="shared" si="318"/>
        <v>53.234999999999999</v>
      </c>
      <c r="P498" s="442">
        <f t="shared" si="315"/>
        <v>50</v>
      </c>
      <c r="Q498" s="76">
        <f t="shared" si="314"/>
        <v>15.105999999999998</v>
      </c>
    </row>
    <row r="499" spans="1:17" ht="21.75" customHeight="1" thickBot="1">
      <c r="A499" s="110" t="s">
        <v>135</v>
      </c>
      <c r="B499" s="35">
        <v>103.14000000000001</v>
      </c>
      <c r="C499" s="441">
        <f t="shared" si="312"/>
        <v>171</v>
      </c>
      <c r="D499" s="444">
        <f t="shared" si="307"/>
        <v>170.18100000000001</v>
      </c>
      <c r="E499" s="442">
        <f t="shared" si="313"/>
        <v>166</v>
      </c>
      <c r="F499" s="444">
        <f t="shared" si="308"/>
        <v>165.02400000000003</v>
      </c>
      <c r="G499" s="443">
        <f>CEILING('Лист1 (2)'!H245,1)</f>
        <v>155</v>
      </c>
      <c r="J499" s="417" t="s">
        <v>716</v>
      </c>
      <c r="K499" s="412">
        <v>9.7899999999999991</v>
      </c>
      <c r="L499" s="449">
        <v>25</v>
      </c>
      <c r="M499" s="442">
        <f>K519*1.65</f>
        <v>67.319999999999993</v>
      </c>
      <c r="N499" s="442">
        <f t="shared" si="317"/>
        <v>62</v>
      </c>
      <c r="O499" s="442">
        <f>K519*1.5</f>
        <v>61.199999999999996</v>
      </c>
      <c r="P499" s="442">
        <f t="shared" si="315"/>
        <v>58</v>
      </c>
      <c r="Q499" s="76">
        <f t="shared" si="314"/>
        <v>15.623999999999999</v>
      </c>
    </row>
    <row r="500" spans="1:17" ht="21.75" customHeight="1" thickBot="1">
      <c r="A500" s="110" t="s">
        <v>136</v>
      </c>
      <c r="B500" s="35">
        <v>116.16749999999999</v>
      </c>
      <c r="C500" s="441">
        <f t="shared" si="312"/>
        <v>192</v>
      </c>
      <c r="D500" s="444">
        <f t="shared" si="307"/>
        <v>191.67637499999998</v>
      </c>
      <c r="E500" s="442">
        <f t="shared" si="313"/>
        <v>186</v>
      </c>
      <c r="F500" s="444">
        <f t="shared" si="308"/>
        <v>185.86799999999999</v>
      </c>
      <c r="G500" s="443">
        <f>CEILING('Лист1 (2)'!H246,1)</f>
        <v>175</v>
      </c>
      <c r="J500" s="418" t="s">
        <v>717</v>
      </c>
      <c r="K500" s="413">
        <v>10.79</v>
      </c>
      <c r="L500" s="449">
        <v>26</v>
      </c>
      <c r="M500" s="442">
        <f>K520*1.65</f>
        <v>84.1995</v>
      </c>
      <c r="N500" s="442">
        <f t="shared" si="317"/>
        <v>77</v>
      </c>
      <c r="O500" s="442">
        <f>K520*1.5</f>
        <v>76.545000000000002</v>
      </c>
      <c r="P500" s="442">
        <f t="shared" si="315"/>
        <v>72</v>
      </c>
      <c r="Q500" s="76">
        <f t="shared" si="314"/>
        <v>17.108000000000001</v>
      </c>
    </row>
    <row r="501" spans="1:17" ht="21.75" customHeight="1" thickBot="1">
      <c r="A501" s="110" t="s">
        <v>137</v>
      </c>
      <c r="B501" s="35">
        <v>126.76500000000001</v>
      </c>
      <c r="C501" s="441">
        <v>211</v>
      </c>
      <c r="D501" s="444">
        <f t="shared" si="307"/>
        <v>209.16225</v>
      </c>
      <c r="E501" s="442">
        <f t="shared" si="313"/>
        <v>203</v>
      </c>
      <c r="F501" s="444">
        <f t="shared" si="308"/>
        <v>202.82400000000004</v>
      </c>
      <c r="G501" s="443">
        <f>CEILING('Лист1 (2)'!H247,1)</f>
        <v>191</v>
      </c>
      <c r="J501" s="418" t="s">
        <v>718</v>
      </c>
      <c r="K501" s="413">
        <v>11.16</v>
      </c>
      <c r="L501" s="449">
        <v>29</v>
      </c>
      <c r="M501" s="440"/>
      <c r="N501" s="440"/>
      <c r="O501" s="440"/>
      <c r="P501" s="440"/>
      <c r="Q501" s="76">
        <f t="shared" ref="Q501:Q506" si="319">K512*1.4</f>
        <v>18.367999999999999</v>
      </c>
    </row>
    <row r="502" spans="1:17" ht="21.75" customHeight="1" thickBot="1">
      <c r="A502" s="110" t="s">
        <v>138</v>
      </c>
      <c r="B502" s="35">
        <v>138.10499999999999</v>
      </c>
      <c r="C502" s="441">
        <f t="shared" si="312"/>
        <v>228</v>
      </c>
      <c r="D502" s="444">
        <f t="shared" si="307"/>
        <v>227.87324999999998</v>
      </c>
      <c r="E502" s="442">
        <f t="shared" si="313"/>
        <v>221</v>
      </c>
      <c r="F502" s="444">
        <f t="shared" si="308"/>
        <v>220.96799999999999</v>
      </c>
      <c r="G502" s="443">
        <f>CEILING('Лист1 (2)'!H248,1)</f>
        <v>208</v>
      </c>
      <c r="J502" s="418" t="s">
        <v>719</v>
      </c>
      <c r="K502" s="413">
        <v>12.22</v>
      </c>
      <c r="L502" s="449">
        <v>30</v>
      </c>
      <c r="M502" s="440"/>
      <c r="N502" s="439" t="s">
        <v>791</v>
      </c>
      <c r="O502" s="440"/>
      <c r="P502" s="439" t="s">
        <v>635</v>
      </c>
      <c r="Q502" s="76">
        <f t="shared" si="319"/>
        <v>19.908000000000001</v>
      </c>
    </row>
    <row r="503" spans="1:17" ht="21.75" customHeight="1" thickBot="1">
      <c r="A503" s="143" t="s">
        <v>139</v>
      </c>
      <c r="B503" s="37">
        <v>153.1575</v>
      </c>
      <c r="C503" s="441">
        <f t="shared" si="312"/>
        <v>253</v>
      </c>
      <c r="D503" s="444">
        <f t="shared" si="307"/>
        <v>252.70987499999998</v>
      </c>
      <c r="E503" s="442">
        <f t="shared" si="313"/>
        <v>246</v>
      </c>
      <c r="F503" s="444">
        <f t="shared" si="308"/>
        <v>245.05200000000002</v>
      </c>
      <c r="G503" s="443">
        <f>CEILING('Лист1 (2)'!H249,1)</f>
        <v>230</v>
      </c>
      <c r="J503" s="418" t="s">
        <v>720</v>
      </c>
      <c r="K503" s="413">
        <v>13.12</v>
      </c>
      <c r="L503" s="449">
        <v>32</v>
      </c>
      <c r="M503" s="442">
        <f>K523*1.65</f>
        <v>0</v>
      </c>
      <c r="N503" s="442">
        <f>CEILING(O503,1)</f>
        <v>0</v>
      </c>
      <c r="O503" s="442">
        <f>K523*1.5</f>
        <v>0</v>
      </c>
      <c r="P503" s="442">
        <f t="shared" ref="P503:P515" si="320">CEILING(Q511,1)</f>
        <v>0</v>
      </c>
      <c r="Q503" s="76">
        <f t="shared" si="319"/>
        <v>21.07</v>
      </c>
    </row>
    <row r="504" spans="1:17" ht="21.75" customHeight="1" thickBot="1">
      <c r="A504" s="143" t="s">
        <v>140</v>
      </c>
      <c r="B504" s="37">
        <v>221.23124999999999</v>
      </c>
      <c r="C504" s="441">
        <f t="shared" si="312"/>
        <v>366</v>
      </c>
      <c r="D504" s="444">
        <f t="shared" si="307"/>
        <v>365.03156249999995</v>
      </c>
      <c r="E504" s="442">
        <f t="shared" si="313"/>
        <v>354</v>
      </c>
      <c r="F504" s="444">
        <f t="shared" si="308"/>
        <v>353.97</v>
      </c>
      <c r="G504" s="443">
        <f>CEILING('Лист1 (2)'!H250,1)</f>
        <v>332</v>
      </c>
      <c r="J504" s="418" t="s">
        <v>721</v>
      </c>
      <c r="K504" s="413">
        <v>14.22</v>
      </c>
      <c r="L504" s="449">
        <v>34</v>
      </c>
      <c r="M504" s="442">
        <f t="shared" ref="M504:M511" si="321">K524*1.65</f>
        <v>0</v>
      </c>
      <c r="N504" s="442">
        <f t="shared" ref="N504:N516" si="322">CEILING(O504,1)</f>
        <v>0</v>
      </c>
      <c r="O504" s="442">
        <f t="shared" ref="O504:O511" si="323">K524*1.5</f>
        <v>0</v>
      </c>
      <c r="P504" s="442">
        <f t="shared" si="320"/>
        <v>0</v>
      </c>
      <c r="Q504" s="76">
        <f t="shared" si="319"/>
        <v>23.183999999999997</v>
      </c>
    </row>
    <row r="505" spans="1:17" ht="21.75" customHeight="1" thickBot="1">
      <c r="A505" s="143" t="s">
        <v>141</v>
      </c>
      <c r="B505" s="37">
        <v>233.88749999999999</v>
      </c>
      <c r="C505" s="441">
        <v>374</v>
      </c>
      <c r="D505" s="444">
        <f t="shared" si="307"/>
        <v>385.91437499999995</v>
      </c>
      <c r="E505" s="442">
        <f t="shared" si="313"/>
        <v>375</v>
      </c>
      <c r="F505" s="444">
        <f t="shared" si="308"/>
        <v>374.22</v>
      </c>
      <c r="G505" s="443">
        <f>CEILING('Лист1 (2)'!H251,1)</f>
        <v>351</v>
      </c>
      <c r="J505" s="419" t="s">
        <v>722</v>
      </c>
      <c r="K505" s="413">
        <v>15.05</v>
      </c>
      <c r="L505" s="449">
        <v>47</v>
      </c>
      <c r="M505" s="442">
        <f t="shared" si="321"/>
        <v>59.136000000000003</v>
      </c>
      <c r="N505" s="442">
        <f t="shared" si="322"/>
        <v>54</v>
      </c>
      <c r="O505" s="442">
        <f t="shared" si="323"/>
        <v>53.760000000000005</v>
      </c>
      <c r="P505" s="442">
        <f t="shared" si="320"/>
        <v>51</v>
      </c>
      <c r="Q505" s="76">
        <f t="shared" si="319"/>
        <v>46.228000000000002</v>
      </c>
    </row>
    <row r="506" spans="1:17" ht="21.75" customHeight="1" thickBot="1">
      <c r="A506" s="143" t="s">
        <v>142</v>
      </c>
      <c r="B506" s="37">
        <v>248.73749999999998</v>
      </c>
      <c r="C506" s="441">
        <f t="shared" si="312"/>
        <v>411</v>
      </c>
      <c r="D506" s="444">
        <f t="shared" si="307"/>
        <v>410.41687499999995</v>
      </c>
      <c r="E506" s="442">
        <f t="shared" si="313"/>
        <v>398</v>
      </c>
      <c r="F506" s="444">
        <f t="shared" si="308"/>
        <v>397.98</v>
      </c>
      <c r="G506" s="443">
        <f>CEILING('Лист1 (2)'!H252,1)</f>
        <v>374</v>
      </c>
      <c r="J506" s="517"/>
      <c r="K506" s="518"/>
      <c r="L506" s="519"/>
      <c r="M506" s="442">
        <f t="shared" si="321"/>
        <v>62.872111499999995</v>
      </c>
      <c r="N506" s="442">
        <f t="shared" si="322"/>
        <v>58</v>
      </c>
      <c r="O506" s="442">
        <f t="shared" si="323"/>
        <v>57.156464999999997</v>
      </c>
      <c r="P506" s="442">
        <f t="shared" si="320"/>
        <v>54</v>
      </c>
      <c r="Q506" s="76">
        <f t="shared" si="319"/>
        <v>49.686</v>
      </c>
    </row>
    <row r="507" spans="1:17" ht="21.75" customHeight="1" thickBot="1">
      <c r="A507" s="143" t="s">
        <v>143</v>
      </c>
      <c r="B507" s="37">
        <v>283.12874999999997</v>
      </c>
      <c r="C507" s="441">
        <f t="shared" si="312"/>
        <v>468</v>
      </c>
      <c r="D507" s="444">
        <f t="shared" si="307"/>
        <v>467.1624374999999</v>
      </c>
      <c r="E507" s="442">
        <f t="shared" si="313"/>
        <v>454</v>
      </c>
      <c r="F507" s="444">
        <f t="shared" si="308"/>
        <v>453.00599999999997</v>
      </c>
      <c r="G507" s="443">
        <f>CEILING('Лист1 (2)'!H253,1)</f>
        <v>425</v>
      </c>
      <c r="J507" s="420" t="s">
        <v>954</v>
      </c>
      <c r="K507" s="415" t="s">
        <v>634</v>
      </c>
      <c r="L507" s="439" t="s">
        <v>790</v>
      </c>
      <c r="M507" s="442">
        <f t="shared" si="321"/>
        <v>70.914046499999998</v>
      </c>
      <c r="N507" s="442">
        <f t="shared" si="322"/>
        <v>65</v>
      </c>
      <c r="O507" s="442">
        <f t="shared" si="323"/>
        <v>64.467315000000013</v>
      </c>
      <c r="P507" s="442">
        <f t="shared" si="320"/>
        <v>61</v>
      </c>
      <c r="Q507" s="76">
        <f t="shared" ref="Q507:Q519" si="324">K519*1.4</f>
        <v>57.11999999999999</v>
      </c>
    </row>
    <row r="508" spans="1:17" ht="19.5" customHeight="1" thickBot="1">
      <c r="A508" s="143" t="s">
        <v>144</v>
      </c>
      <c r="B508" s="37">
        <v>315.09000000000003</v>
      </c>
      <c r="C508" s="441">
        <f t="shared" si="312"/>
        <v>520</v>
      </c>
      <c r="D508" s="444">
        <f t="shared" si="307"/>
        <v>519.89850000000001</v>
      </c>
      <c r="E508" s="442">
        <f t="shared" si="313"/>
        <v>505</v>
      </c>
      <c r="F508" s="444">
        <f t="shared" si="308"/>
        <v>504.14400000000006</v>
      </c>
      <c r="G508" s="443">
        <f>CEILING('Лист1 (2)'!H254,1)</f>
        <v>473</v>
      </c>
      <c r="J508" s="123" t="s">
        <v>753</v>
      </c>
      <c r="K508" s="412">
        <v>9.7899999999999991</v>
      </c>
      <c r="L508" s="449">
        <v>22</v>
      </c>
      <c r="M508" s="442">
        <f t="shared" si="321"/>
        <v>86.431026000000003</v>
      </c>
      <c r="N508" s="442">
        <f t="shared" si="322"/>
        <v>79</v>
      </c>
      <c r="O508" s="442">
        <f t="shared" si="323"/>
        <v>78.573660000000004</v>
      </c>
      <c r="P508" s="442">
        <f t="shared" si="320"/>
        <v>74</v>
      </c>
      <c r="Q508" s="76">
        <f t="shared" si="324"/>
        <v>71.441999999999993</v>
      </c>
    </row>
    <row r="509" spans="1:17" ht="23.25" customHeight="1" thickBot="1">
      <c r="A509" s="143" t="s">
        <v>145</v>
      </c>
      <c r="B509" s="37">
        <v>350.46000000000004</v>
      </c>
      <c r="C509" s="441">
        <f t="shared" si="312"/>
        <v>579</v>
      </c>
      <c r="D509" s="444">
        <f t="shared" si="307"/>
        <v>578.25900000000001</v>
      </c>
      <c r="E509" s="442">
        <f t="shared" si="313"/>
        <v>561</v>
      </c>
      <c r="F509" s="444">
        <f t="shared" si="308"/>
        <v>560.7360000000001</v>
      </c>
      <c r="G509" s="443">
        <f>CEILING('Лист1 (2)'!H255,1)</f>
        <v>526</v>
      </c>
      <c r="J509" s="124" t="s">
        <v>703</v>
      </c>
      <c r="K509" s="413">
        <v>10.79</v>
      </c>
      <c r="L509" s="449">
        <v>23</v>
      </c>
      <c r="M509" s="442">
        <f t="shared" si="321"/>
        <v>88.4744685</v>
      </c>
      <c r="N509" s="442">
        <f t="shared" si="322"/>
        <v>81</v>
      </c>
      <c r="O509" s="442">
        <f t="shared" si="323"/>
        <v>80.431335000000004</v>
      </c>
      <c r="P509" s="442">
        <f t="shared" si="320"/>
        <v>76</v>
      </c>
      <c r="Q509" s="76">
        <f t="shared" si="324"/>
        <v>73.345999999999989</v>
      </c>
    </row>
    <row r="510" spans="1:17" ht="20.25" customHeight="1" thickBot="1">
      <c r="A510" s="143" t="s">
        <v>146</v>
      </c>
      <c r="B510" s="37">
        <v>391.90499999999997</v>
      </c>
      <c r="C510" s="441">
        <f t="shared" si="312"/>
        <v>647</v>
      </c>
      <c r="D510" s="444">
        <f t="shared" si="307"/>
        <v>646.64324999999997</v>
      </c>
      <c r="E510" s="442">
        <f t="shared" si="313"/>
        <v>628</v>
      </c>
      <c r="F510" s="444">
        <f t="shared" si="308"/>
        <v>627.048</v>
      </c>
      <c r="G510" s="443">
        <f>CEILING('Лист1 (2)'!H256,1)</f>
        <v>588</v>
      </c>
      <c r="J510" s="124" t="s">
        <v>704</v>
      </c>
      <c r="K510" s="413">
        <v>11.16</v>
      </c>
      <c r="L510" s="449">
        <v>24</v>
      </c>
      <c r="M510" s="442">
        <f t="shared" si="321"/>
        <v>107.65646099999999</v>
      </c>
      <c r="N510" s="442">
        <f t="shared" si="322"/>
        <v>98</v>
      </c>
      <c r="O510" s="442">
        <f t="shared" si="323"/>
        <v>97.869510000000005</v>
      </c>
      <c r="P510" s="442">
        <f t="shared" si="320"/>
        <v>92</v>
      </c>
      <c r="Q510" s="76">
        <f t="shared" si="324"/>
        <v>91.042000000000002</v>
      </c>
    </row>
    <row r="511" spans="1:17" ht="20.25" customHeight="1" thickBot="1">
      <c r="A511" s="143" t="s">
        <v>147</v>
      </c>
      <c r="B511" s="37">
        <v>431.69624999999996</v>
      </c>
      <c r="C511" s="441">
        <f t="shared" si="312"/>
        <v>713</v>
      </c>
      <c r="D511" s="444">
        <f t="shared" si="307"/>
        <v>712.29881249999994</v>
      </c>
      <c r="E511" s="442">
        <f t="shared" si="313"/>
        <v>691</v>
      </c>
      <c r="F511" s="444">
        <f t="shared" si="308"/>
        <v>690.71399999999994</v>
      </c>
      <c r="G511" s="443">
        <f>CEILING('Лист1 (2)'!H257,1)</f>
        <v>648</v>
      </c>
      <c r="J511" s="124" t="s">
        <v>705</v>
      </c>
      <c r="K511" s="413">
        <v>12.22</v>
      </c>
      <c r="L511" s="449">
        <v>27</v>
      </c>
      <c r="M511" s="442">
        <f t="shared" si="321"/>
        <v>0</v>
      </c>
      <c r="N511" s="442">
        <f t="shared" si="322"/>
        <v>0</v>
      </c>
      <c r="O511" s="442">
        <f t="shared" si="323"/>
        <v>0</v>
      </c>
      <c r="P511" s="442">
        <f t="shared" si="320"/>
        <v>0</v>
      </c>
      <c r="Q511" s="76">
        <f t="shared" si="324"/>
        <v>0</v>
      </c>
    </row>
    <row r="512" spans="1:17" ht="20.25" customHeight="1" thickBot="1">
      <c r="A512" s="143" t="s">
        <v>148</v>
      </c>
      <c r="B512" s="37">
        <v>462.71250000000003</v>
      </c>
      <c r="C512" s="441">
        <f t="shared" si="312"/>
        <v>764</v>
      </c>
      <c r="D512" s="444">
        <f t="shared" si="307"/>
        <v>763.47562500000004</v>
      </c>
      <c r="E512" s="442">
        <f t="shared" si="313"/>
        <v>741</v>
      </c>
      <c r="F512" s="444">
        <f t="shared" si="308"/>
        <v>740.34000000000015</v>
      </c>
      <c r="G512" s="443">
        <f>CEILING('Лист1 (2)'!H258,1)</f>
        <v>695</v>
      </c>
      <c r="H512" s="299"/>
      <c r="I512" s="299"/>
      <c r="J512" s="124" t="s">
        <v>706</v>
      </c>
      <c r="K512" s="413">
        <v>13.12</v>
      </c>
      <c r="L512" s="449">
        <v>28</v>
      </c>
      <c r="M512" s="442">
        <f>K536*1.65</f>
        <v>0</v>
      </c>
      <c r="N512" s="442">
        <f t="shared" si="322"/>
        <v>0</v>
      </c>
      <c r="O512" s="442">
        <f>K536*1.5</f>
        <v>0</v>
      </c>
      <c r="P512" s="442">
        <f t="shared" si="320"/>
        <v>0</v>
      </c>
      <c r="Q512" s="76">
        <f t="shared" si="324"/>
        <v>0</v>
      </c>
    </row>
    <row r="513" spans="1:17" ht="20.25" customHeight="1" thickBot="1">
      <c r="A513" s="140" t="s">
        <v>149</v>
      </c>
      <c r="B513" s="38">
        <v>517.45500000000004</v>
      </c>
      <c r="C513" s="441">
        <f t="shared" si="312"/>
        <v>854</v>
      </c>
      <c r="D513" s="446">
        <f t="shared" si="307"/>
        <v>853.80074999999999</v>
      </c>
      <c r="E513" s="442">
        <f t="shared" si="313"/>
        <v>828</v>
      </c>
      <c r="F513" s="446">
        <f t="shared" si="308"/>
        <v>827.92800000000011</v>
      </c>
      <c r="G513" s="443">
        <f>CEILING('Лист1 (2)'!H259,1)</f>
        <v>777</v>
      </c>
      <c r="H513" s="299"/>
      <c r="I513" s="299"/>
      <c r="J513" s="124" t="s">
        <v>707</v>
      </c>
      <c r="K513" s="413">
        <v>14.22</v>
      </c>
      <c r="L513" s="449">
        <v>30</v>
      </c>
      <c r="M513" s="442">
        <f>K537*1.65</f>
        <v>0</v>
      </c>
      <c r="N513" s="442">
        <f t="shared" si="322"/>
        <v>0</v>
      </c>
      <c r="O513" s="442">
        <f>K537*1.5</f>
        <v>0</v>
      </c>
      <c r="P513" s="442">
        <f t="shared" si="320"/>
        <v>0</v>
      </c>
      <c r="Q513" s="76">
        <f t="shared" si="324"/>
        <v>50.176000000000002</v>
      </c>
    </row>
    <row r="514" spans="1:17" ht="20.25" customHeight="1" thickBot="1">
      <c r="A514" s="416" t="s">
        <v>19</v>
      </c>
      <c r="B514" s="415" t="s">
        <v>634</v>
      </c>
      <c r="C514" s="439" t="s">
        <v>790</v>
      </c>
      <c r="D514" s="448"/>
      <c r="E514" s="439" t="s">
        <v>791</v>
      </c>
      <c r="F514" s="448"/>
      <c r="G514" s="439" t="s">
        <v>635</v>
      </c>
      <c r="H514" s="299"/>
      <c r="I514" s="299"/>
      <c r="J514" s="124" t="s">
        <v>708</v>
      </c>
      <c r="K514" s="413">
        <v>15.05</v>
      </c>
      <c r="L514" s="449">
        <v>32</v>
      </c>
      <c r="M514" s="442">
        <f>K538*1.65</f>
        <v>0</v>
      </c>
      <c r="N514" s="442">
        <f t="shared" si="322"/>
        <v>0</v>
      </c>
      <c r="O514" s="442">
        <f>K538*1.5</f>
        <v>0</v>
      </c>
      <c r="P514" s="442">
        <f t="shared" si="320"/>
        <v>0</v>
      </c>
      <c r="Q514" s="76">
        <f t="shared" si="324"/>
        <v>53.346033999999996</v>
      </c>
    </row>
    <row r="515" spans="1:17" ht="20.25" customHeight="1" thickBot="1">
      <c r="A515" s="603" t="s">
        <v>1231</v>
      </c>
      <c r="B515" s="415"/>
      <c r="C515" s="602">
        <v>10</v>
      </c>
      <c r="D515" s="442">
        <v>7.0949999999999998</v>
      </c>
      <c r="E515" s="442">
        <v>7</v>
      </c>
      <c r="F515" s="442">
        <v>6.88</v>
      </c>
      <c r="G515" s="443">
        <v>6</v>
      </c>
      <c r="H515" s="299"/>
      <c r="I515" s="299"/>
      <c r="J515" s="124" t="s">
        <v>709</v>
      </c>
      <c r="K515" s="413">
        <v>16.559999999999999</v>
      </c>
      <c r="L515" s="449">
        <v>45</v>
      </c>
      <c r="M515" s="442">
        <f>K539*1.65</f>
        <v>0</v>
      </c>
      <c r="N515" s="442">
        <f t="shared" si="322"/>
        <v>0</v>
      </c>
      <c r="O515" s="442">
        <f>K539*1.5</f>
        <v>0</v>
      </c>
      <c r="P515" s="442">
        <f t="shared" si="320"/>
        <v>0</v>
      </c>
      <c r="Q515" s="76">
        <f t="shared" si="324"/>
        <v>60.169494</v>
      </c>
    </row>
    <row r="516" spans="1:17" ht="20.25" customHeight="1" thickBot="1">
      <c r="A516" s="600" t="s">
        <v>376</v>
      </c>
      <c r="B516" s="412">
        <v>4.3</v>
      </c>
      <c r="C516" s="601">
        <v>11</v>
      </c>
      <c r="D516" s="444">
        <v>7.4744999999999999</v>
      </c>
      <c r="E516" s="444">
        <v>7</v>
      </c>
      <c r="F516" s="444">
        <v>7.2480000000000011</v>
      </c>
      <c r="G516" s="445">
        <v>6</v>
      </c>
      <c r="H516" s="299"/>
      <c r="I516" s="299"/>
      <c r="J516" s="124" t="s">
        <v>710</v>
      </c>
      <c r="K516" s="413">
        <v>33.020000000000003</v>
      </c>
      <c r="L516" s="449">
        <v>69</v>
      </c>
      <c r="M516" s="442" t="e">
        <f>K540*1.65</f>
        <v>#VALUE!</v>
      </c>
      <c r="N516" s="442" t="e">
        <f t="shared" si="322"/>
        <v>#VALUE!</v>
      </c>
      <c r="O516" s="442" t="e">
        <f>K540*1.5</f>
        <v>#VALUE!</v>
      </c>
      <c r="P516" s="443" t="e">
        <f>CEILING('Лист1 (2)'!Q156,1)</f>
        <v>#VALUE!</v>
      </c>
      <c r="Q516" s="76">
        <f t="shared" si="324"/>
        <v>73.335415999999995</v>
      </c>
    </row>
    <row r="517" spans="1:17" ht="20.25" customHeight="1" thickBot="1">
      <c r="A517" s="418" t="s">
        <v>377</v>
      </c>
      <c r="B517" s="413">
        <v>4.53</v>
      </c>
      <c r="C517" s="450">
        <v>12</v>
      </c>
      <c r="D517" s="444">
        <v>7.919999999999999</v>
      </c>
      <c r="E517" s="444">
        <v>7</v>
      </c>
      <c r="F517" s="444">
        <v>7.68</v>
      </c>
      <c r="G517" s="445">
        <v>6</v>
      </c>
      <c r="H517" s="299"/>
      <c r="I517" s="299"/>
      <c r="J517" s="124" t="s">
        <v>711</v>
      </c>
      <c r="K517" s="413">
        <v>35.49</v>
      </c>
      <c r="L517" s="449">
        <v>74</v>
      </c>
      <c r="Q517" s="76">
        <f t="shared" si="324"/>
        <v>75.069245999999993</v>
      </c>
    </row>
    <row r="518" spans="1:17" ht="20.25" customHeight="1" thickBot="1">
      <c r="A518" s="418" t="s">
        <v>378</v>
      </c>
      <c r="B518" s="413">
        <v>4.8</v>
      </c>
      <c r="C518" s="450">
        <v>12</v>
      </c>
      <c r="D518" s="444">
        <v>8.4975000000000005</v>
      </c>
      <c r="E518" s="444">
        <v>8</v>
      </c>
      <c r="F518" s="444">
        <v>8.24</v>
      </c>
      <c r="G518" s="445">
        <v>7</v>
      </c>
      <c r="H518" s="299"/>
      <c r="I518" s="299"/>
      <c r="J518" s="124" t="s">
        <v>1311</v>
      </c>
      <c r="K518" s="413"/>
      <c r="L518" s="449">
        <v>76</v>
      </c>
      <c r="M518" s="440"/>
      <c r="N518" s="439" t="s">
        <v>791</v>
      </c>
      <c r="O518" s="440"/>
      <c r="P518" s="439" t="s">
        <v>635</v>
      </c>
      <c r="Q518" s="76">
        <f t="shared" si="324"/>
        <v>91.344875999999999</v>
      </c>
    </row>
    <row r="519" spans="1:17" ht="20.25" customHeight="1" thickBot="1">
      <c r="A519" s="418" t="s">
        <v>379</v>
      </c>
      <c r="B519" s="413">
        <v>5.15</v>
      </c>
      <c r="C519" s="450">
        <v>13</v>
      </c>
      <c r="D519" s="444">
        <v>9.2399999999999984</v>
      </c>
      <c r="E519" s="444">
        <v>9</v>
      </c>
      <c r="F519" s="444">
        <v>8.9599999999999991</v>
      </c>
      <c r="G519" s="445">
        <v>8</v>
      </c>
      <c r="H519" s="299"/>
      <c r="I519" s="299"/>
      <c r="J519" s="124" t="s">
        <v>712</v>
      </c>
      <c r="K519" s="413">
        <v>40.799999999999997</v>
      </c>
      <c r="L519" s="449">
        <v>85</v>
      </c>
      <c r="M519" s="513">
        <f t="shared" ref="M519:M524" si="325">K543*1.65</f>
        <v>3.0524999999999998</v>
      </c>
      <c r="N519" s="442">
        <f t="shared" ref="N519:N524" si="326">CEILING(O519,1)</f>
        <v>3</v>
      </c>
      <c r="O519" s="442">
        <f t="shared" ref="O519:O524" si="327">K543*1.6</f>
        <v>2.9600000000000004</v>
      </c>
      <c r="P519" s="443">
        <f>CEILING('Лист1 (2)'!Q159,1)</f>
        <v>3</v>
      </c>
      <c r="Q519" s="76">
        <f t="shared" si="324"/>
        <v>0</v>
      </c>
    </row>
    <row r="520" spans="1:17" ht="20.25" customHeight="1" thickBot="1">
      <c r="A520" s="418" t="s">
        <v>380</v>
      </c>
      <c r="B520" s="413">
        <v>5.6</v>
      </c>
      <c r="C520" s="450">
        <v>14</v>
      </c>
      <c r="D520" s="444">
        <v>9.9495000000000005</v>
      </c>
      <c r="E520" s="444">
        <v>9</v>
      </c>
      <c r="F520" s="444">
        <v>9.6480000000000015</v>
      </c>
      <c r="G520" s="445">
        <v>9</v>
      </c>
      <c r="H520" s="299"/>
      <c r="I520" s="299"/>
      <c r="J520" s="124" t="s">
        <v>713</v>
      </c>
      <c r="K520" s="413">
        <v>51.03</v>
      </c>
      <c r="L520" s="449">
        <v>97</v>
      </c>
      <c r="M520" s="514">
        <f t="shared" si="325"/>
        <v>3.1274999999999991</v>
      </c>
      <c r="N520" s="442">
        <f t="shared" si="326"/>
        <v>4</v>
      </c>
      <c r="O520" s="444">
        <f t="shared" si="327"/>
        <v>3.0327272727272723</v>
      </c>
      <c r="P520" s="443">
        <f>CEILING('Лист1 (2)'!Q160,1)</f>
        <v>4</v>
      </c>
      <c r="Q520" s="76">
        <f t="shared" ref="Q520:Q532" si="328">K536*1.4</f>
        <v>0</v>
      </c>
    </row>
    <row r="521" spans="1:17" ht="20.25" customHeight="1" thickBot="1">
      <c r="A521" s="418" t="s">
        <v>381</v>
      </c>
      <c r="B521" s="413">
        <v>6.03</v>
      </c>
      <c r="C521" s="450">
        <v>15</v>
      </c>
      <c r="D521" s="444">
        <v>10.56</v>
      </c>
      <c r="E521" s="444">
        <v>10</v>
      </c>
      <c r="F521" s="444">
        <v>10.240000000000002</v>
      </c>
      <c r="G521" s="445">
        <v>9</v>
      </c>
      <c r="H521" s="299"/>
      <c r="I521" s="299"/>
      <c r="J521" s="124" t="s">
        <v>714</v>
      </c>
      <c r="K521" s="413">
        <v>52.39</v>
      </c>
      <c r="L521" s="521">
        <v>109</v>
      </c>
      <c r="M521" s="514">
        <f t="shared" si="325"/>
        <v>3.4649999999999994</v>
      </c>
      <c r="N521" s="442">
        <f t="shared" si="326"/>
        <v>4</v>
      </c>
      <c r="O521" s="444">
        <f t="shared" si="327"/>
        <v>3.3599999999999994</v>
      </c>
      <c r="P521" s="443">
        <f>CEILING('Лист1 (2)'!Q161,1)</f>
        <v>6</v>
      </c>
      <c r="Q521" s="76">
        <f t="shared" si="328"/>
        <v>0</v>
      </c>
    </row>
    <row r="522" spans="1:17" ht="20.25" customHeight="1" thickBot="1">
      <c r="A522" s="418" t="s">
        <v>382</v>
      </c>
      <c r="B522" s="413">
        <v>6.4</v>
      </c>
      <c r="C522" s="450">
        <v>16</v>
      </c>
      <c r="D522" s="444">
        <v>12.209999999999999</v>
      </c>
      <c r="E522" s="444">
        <v>12</v>
      </c>
      <c r="F522" s="444">
        <v>11.840000000000002</v>
      </c>
      <c r="G522" s="445">
        <v>11</v>
      </c>
      <c r="H522" s="299"/>
      <c r="I522" s="299"/>
      <c r="J522" s="522" t="s">
        <v>715</v>
      </c>
      <c r="K522" s="520">
        <v>65.03</v>
      </c>
      <c r="L522" s="523">
        <v>135</v>
      </c>
      <c r="M522" s="514">
        <f t="shared" si="325"/>
        <v>6.6</v>
      </c>
      <c r="N522" s="442">
        <f t="shared" si="326"/>
        <v>7</v>
      </c>
      <c r="O522" s="444">
        <f t="shared" si="327"/>
        <v>6.4</v>
      </c>
      <c r="P522" s="443">
        <f>CEILING('Лист1 (2)'!Q162,1)</f>
        <v>4</v>
      </c>
      <c r="Q522" s="76">
        <f t="shared" si="328"/>
        <v>0</v>
      </c>
    </row>
    <row r="523" spans="1:17" ht="20.25" customHeight="1" thickBot="1">
      <c r="A523" s="418" t="s">
        <v>383</v>
      </c>
      <c r="B523" s="413">
        <v>7.4</v>
      </c>
      <c r="C523" s="450">
        <v>19</v>
      </c>
      <c r="D523" s="444">
        <v>12.978899999999999</v>
      </c>
      <c r="E523" s="444">
        <v>12</v>
      </c>
      <c r="F523" s="444">
        <v>12.585600000000001</v>
      </c>
      <c r="G523" s="445">
        <v>11</v>
      </c>
      <c r="H523" s="299"/>
      <c r="I523" s="299"/>
      <c r="J523" s="517"/>
      <c r="K523" s="518"/>
      <c r="L523" s="519"/>
      <c r="M523" s="514">
        <f t="shared" si="325"/>
        <v>4.3724999999999996</v>
      </c>
      <c r="N523" s="442">
        <f t="shared" si="326"/>
        <v>5</v>
      </c>
      <c r="O523" s="444">
        <f t="shared" si="327"/>
        <v>4.24</v>
      </c>
      <c r="P523" s="443">
        <f>CEILING('Лист1 (2)'!Q163,1)</f>
        <v>7</v>
      </c>
      <c r="Q523" s="76">
        <f t="shared" si="328"/>
        <v>0</v>
      </c>
    </row>
    <row r="524" spans="1:17" ht="20.25" customHeight="1" thickBot="1">
      <c r="A524" s="418" t="s">
        <v>384</v>
      </c>
      <c r="B524" s="413">
        <v>7.8660000000000005</v>
      </c>
      <c r="C524" s="450">
        <v>20</v>
      </c>
      <c r="D524" s="446">
        <v>16.437093749999999</v>
      </c>
      <c r="E524" s="446">
        <v>16</v>
      </c>
      <c r="F524" s="446">
        <v>15.939</v>
      </c>
      <c r="G524" s="447">
        <v>15</v>
      </c>
      <c r="I524" s="299"/>
      <c r="J524" s="132" t="s">
        <v>723</v>
      </c>
      <c r="K524" s="10"/>
      <c r="L524" s="580" t="s">
        <v>790</v>
      </c>
      <c r="M524" s="446">
        <f t="shared" si="325"/>
        <v>7.357499999999999</v>
      </c>
      <c r="N524" s="442">
        <f t="shared" si="326"/>
        <v>8</v>
      </c>
      <c r="O524" s="446">
        <f t="shared" si="327"/>
        <v>7.1345454545454547</v>
      </c>
      <c r="P524" s="443">
        <f>CEILING('Лист1 (2)'!Q164,1)</f>
        <v>0</v>
      </c>
      <c r="Q524" s="76" t="e">
        <f t="shared" si="328"/>
        <v>#VALUE!</v>
      </c>
    </row>
    <row r="525" spans="1:17" ht="20.25" customHeight="1" thickBot="1">
      <c r="A525" s="419" t="s">
        <v>385</v>
      </c>
      <c r="B525" s="414">
        <v>9.9618749999999991</v>
      </c>
      <c r="C525" s="451">
        <v>25</v>
      </c>
      <c r="H525" s="291">
        <f t="shared" ref="H525:H560" si="329">B528*1.4</f>
        <v>117.29199999999999</v>
      </c>
      <c r="I525" s="299"/>
      <c r="J525" s="133" t="s">
        <v>697</v>
      </c>
      <c r="K525" s="134">
        <v>35.840000000000003</v>
      </c>
      <c r="L525" s="449">
        <f t="shared" ref="L525:L530" si="330">CEILING(M505,1)</f>
        <v>60</v>
      </c>
      <c r="Q525" s="76">
        <f t="shared" si="328"/>
        <v>2.2399999999999998</v>
      </c>
    </row>
    <row r="526" spans="1:17" ht="20.25" customHeight="1" thickBot="1">
      <c r="D526" s="448"/>
      <c r="E526" s="439" t="s">
        <v>791</v>
      </c>
      <c r="F526" s="448"/>
      <c r="G526" s="439" t="s">
        <v>635</v>
      </c>
      <c r="H526" s="291">
        <f t="shared" si="329"/>
        <v>119.196</v>
      </c>
      <c r="I526" s="299"/>
      <c r="J526" s="135" t="s">
        <v>698</v>
      </c>
      <c r="K526" s="59">
        <v>38.104309999999998</v>
      </c>
      <c r="L526" s="449">
        <f t="shared" si="330"/>
        <v>63</v>
      </c>
      <c r="Q526" s="76">
        <f t="shared" si="328"/>
        <v>2.331</v>
      </c>
    </row>
    <row r="527" spans="1:17" ht="20.25" customHeight="1" thickBot="1">
      <c r="C527" s="439" t="s">
        <v>790</v>
      </c>
      <c r="D527" s="374">
        <f>B528*1.65</f>
        <v>138.23699999999999</v>
      </c>
      <c r="E527" s="374">
        <f>CEILING(F527,1)</f>
        <v>126</v>
      </c>
      <c r="F527" s="374">
        <f t="shared" ref="F527:F562" si="331">B528*1.5</f>
        <v>125.67</v>
      </c>
      <c r="G527" s="424">
        <f>CEILING(H525,1)</f>
        <v>118</v>
      </c>
      <c r="H527" s="291">
        <f t="shared" si="329"/>
        <v>119.196</v>
      </c>
      <c r="J527" s="135" t="s">
        <v>699</v>
      </c>
      <c r="K527" s="59">
        <v>42.978210000000004</v>
      </c>
      <c r="L527" s="449">
        <f t="shared" si="330"/>
        <v>71</v>
      </c>
      <c r="M527" s="448"/>
      <c r="N527" s="439"/>
      <c r="O527" s="448"/>
      <c r="P527" s="439"/>
      <c r="Q527" s="76">
        <f t="shared" si="328"/>
        <v>2.59</v>
      </c>
    </row>
    <row r="528" spans="1:17" ht="20.25" customHeight="1" thickBot="1">
      <c r="A528" s="470" t="s">
        <v>515</v>
      </c>
      <c r="B528" s="471">
        <v>83.78</v>
      </c>
      <c r="C528" s="374">
        <f>CEILING(D527,1)</f>
        <v>139</v>
      </c>
      <c r="D528" s="374">
        <f t="shared" ref="D528:D562" si="332">B529*1.65</f>
        <v>140.48099999999999</v>
      </c>
      <c r="E528" s="374">
        <f t="shared" ref="E528:E563" si="333">CEILING(F528,1)</f>
        <v>128</v>
      </c>
      <c r="F528" s="374">
        <f t="shared" si="331"/>
        <v>127.71000000000001</v>
      </c>
      <c r="G528" s="424">
        <f t="shared" ref="G528:G563" si="334">CEILING(H526,1)</f>
        <v>120</v>
      </c>
      <c r="H528" s="291">
        <f t="shared" si="329"/>
        <v>120.14799999999998</v>
      </c>
      <c r="J528" s="135" t="s">
        <v>700</v>
      </c>
      <c r="K528" s="59">
        <v>52.382440000000003</v>
      </c>
      <c r="L528" s="449">
        <f t="shared" si="330"/>
        <v>87</v>
      </c>
      <c r="Q528" s="76">
        <f t="shared" si="328"/>
        <v>2.6536363636363629</v>
      </c>
    </row>
    <row r="529" spans="1:17" ht="20.25" customHeight="1" thickBot="1">
      <c r="A529" s="472" t="s">
        <v>516</v>
      </c>
      <c r="B529" s="473">
        <v>85.14</v>
      </c>
      <c r="C529" s="374">
        <f t="shared" ref="C529:C563" si="335">CEILING(D528,1)</f>
        <v>141</v>
      </c>
      <c r="D529" s="374">
        <f t="shared" si="332"/>
        <v>140.48099999999999</v>
      </c>
      <c r="E529" s="374">
        <f t="shared" si="333"/>
        <v>128</v>
      </c>
      <c r="F529" s="374">
        <f t="shared" si="331"/>
        <v>127.71000000000001</v>
      </c>
      <c r="G529" s="424">
        <f t="shared" si="334"/>
        <v>120</v>
      </c>
      <c r="H529" s="291">
        <f t="shared" si="329"/>
        <v>121.114</v>
      </c>
      <c r="J529" s="135" t="s">
        <v>701</v>
      </c>
      <c r="K529" s="59">
        <v>53.620890000000003</v>
      </c>
      <c r="L529" s="449">
        <f t="shared" si="330"/>
        <v>89</v>
      </c>
      <c r="M529" s="448"/>
      <c r="N529" s="439" t="s">
        <v>791</v>
      </c>
      <c r="O529" s="448"/>
      <c r="P529" s="439" t="s">
        <v>635</v>
      </c>
      <c r="Q529" s="76">
        <f t="shared" si="328"/>
        <v>2.9399999999999995</v>
      </c>
    </row>
    <row r="530" spans="1:17" ht="20.25" customHeight="1" thickBot="1">
      <c r="A530" s="472" t="s">
        <v>517</v>
      </c>
      <c r="B530" s="473">
        <v>85.14</v>
      </c>
      <c r="C530" s="374">
        <f t="shared" si="335"/>
        <v>141</v>
      </c>
      <c r="D530" s="374">
        <f t="shared" si="332"/>
        <v>141.60299999999998</v>
      </c>
      <c r="E530" s="374">
        <f t="shared" si="333"/>
        <v>129</v>
      </c>
      <c r="F530" s="374">
        <f t="shared" si="331"/>
        <v>128.72999999999999</v>
      </c>
      <c r="G530" s="424">
        <f t="shared" si="334"/>
        <v>121</v>
      </c>
      <c r="H530" s="291">
        <f t="shared" si="329"/>
        <v>135.84199999999998</v>
      </c>
      <c r="J530" s="136" t="s">
        <v>702</v>
      </c>
      <c r="K530" s="60">
        <v>65.246340000000004</v>
      </c>
      <c r="L530" s="449">
        <f t="shared" si="330"/>
        <v>108</v>
      </c>
      <c r="M530" s="503">
        <f>K554*1.65</f>
        <v>1.6087500000000001</v>
      </c>
      <c r="N530" s="374">
        <f>CEILING(O530,1)</f>
        <v>2</v>
      </c>
      <c r="O530" s="374">
        <f t="shared" ref="O530:O531" si="336">K554*1.5</f>
        <v>1.4625000000000001</v>
      </c>
      <c r="P530" s="424">
        <f>CEILING(Q538,1)</f>
        <v>2</v>
      </c>
      <c r="Q530" s="76">
        <f t="shared" si="328"/>
        <v>5.6</v>
      </c>
    </row>
    <row r="531" spans="1:17" ht="20.25" customHeight="1" thickBot="1">
      <c r="A531" s="472" t="s">
        <v>518</v>
      </c>
      <c r="B531" s="473">
        <v>85.82</v>
      </c>
      <c r="C531" s="374">
        <f t="shared" si="335"/>
        <v>142</v>
      </c>
      <c r="D531" s="374">
        <f t="shared" si="332"/>
        <v>142.7415</v>
      </c>
      <c r="E531" s="374">
        <f t="shared" si="333"/>
        <v>130</v>
      </c>
      <c r="F531" s="374">
        <f t="shared" si="331"/>
        <v>129.76500000000001</v>
      </c>
      <c r="G531" s="424">
        <f t="shared" si="334"/>
        <v>122</v>
      </c>
      <c r="H531" s="291">
        <f t="shared" si="329"/>
        <v>136.68199999999999</v>
      </c>
      <c r="J531" s="517"/>
      <c r="K531" s="518"/>
      <c r="L531" s="519"/>
      <c r="M531" s="503">
        <f t="shared" ref="M531" si="337">K555*1.65</f>
        <v>1.7324999999999999</v>
      </c>
      <c r="N531" s="374">
        <f t="shared" ref="N531:N545" si="338">CEILING(O531,1)</f>
        <v>2</v>
      </c>
      <c r="O531" s="374">
        <f t="shared" si="336"/>
        <v>1.5750000000000002</v>
      </c>
      <c r="P531" s="424">
        <f t="shared" ref="P531:P544" si="339">CEILING(Q539,1)</f>
        <v>2</v>
      </c>
      <c r="Q531" s="76">
        <f t="shared" si="328"/>
        <v>3.7099999999999995</v>
      </c>
    </row>
    <row r="532" spans="1:17" ht="20.25" customHeight="1">
      <c r="A532" s="472" t="s">
        <v>519</v>
      </c>
      <c r="B532" s="473">
        <v>86.51</v>
      </c>
      <c r="C532" s="374">
        <f t="shared" si="335"/>
        <v>143</v>
      </c>
      <c r="D532" s="374">
        <f t="shared" si="332"/>
        <v>160.09950000000001</v>
      </c>
      <c r="E532" s="374">
        <f t="shared" si="333"/>
        <v>146</v>
      </c>
      <c r="F532" s="374">
        <f t="shared" si="331"/>
        <v>145.54500000000002</v>
      </c>
      <c r="G532" s="424">
        <f t="shared" si="334"/>
        <v>136</v>
      </c>
      <c r="H532" s="291">
        <f t="shared" si="329"/>
        <v>136.68199999999999</v>
      </c>
      <c r="J532" s="581" t="s">
        <v>1114</v>
      </c>
      <c r="K532" s="518"/>
      <c r="L532" s="586" t="s">
        <v>790</v>
      </c>
      <c r="M532" s="503" t="e">
        <f>#REF!*1.65</f>
        <v>#REF!</v>
      </c>
      <c r="N532" s="374" t="e">
        <f t="shared" si="338"/>
        <v>#REF!</v>
      </c>
      <c r="O532" s="374" t="e">
        <f>#REF!*1.5</f>
        <v>#REF!</v>
      </c>
      <c r="P532" s="424" t="e">
        <f t="shared" si="339"/>
        <v>#REF!</v>
      </c>
      <c r="Q532" s="76">
        <f t="shared" si="328"/>
        <v>6.2427272727272722</v>
      </c>
    </row>
    <row r="533" spans="1:17" ht="20.25" customHeight="1">
      <c r="A533" s="472" t="s">
        <v>520</v>
      </c>
      <c r="B533" s="473">
        <v>97.03</v>
      </c>
      <c r="C533" s="374">
        <f t="shared" si="335"/>
        <v>161</v>
      </c>
      <c r="D533" s="374">
        <f t="shared" si="332"/>
        <v>161.08949999999999</v>
      </c>
      <c r="E533" s="374">
        <f t="shared" si="333"/>
        <v>147</v>
      </c>
      <c r="F533" s="374">
        <f t="shared" si="331"/>
        <v>146.44499999999999</v>
      </c>
      <c r="G533" s="424">
        <f t="shared" si="334"/>
        <v>137</v>
      </c>
      <c r="H533" s="291">
        <f t="shared" si="329"/>
        <v>138.73999999999998</v>
      </c>
      <c r="J533" s="522" t="s">
        <v>1115</v>
      </c>
      <c r="K533" s="518"/>
      <c r="L533" s="523">
        <v>9</v>
      </c>
      <c r="M533" s="503" t="e">
        <f>#REF!*1.65</f>
        <v>#REF!</v>
      </c>
      <c r="N533" s="374" t="e">
        <f t="shared" si="338"/>
        <v>#REF!</v>
      </c>
      <c r="O533" s="374" t="e">
        <f>#REF!*1.5</f>
        <v>#REF!</v>
      </c>
      <c r="P533" s="424" t="e">
        <f t="shared" si="339"/>
        <v>#REF!</v>
      </c>
    </row>
    <row r="534" spans="1:17" ht="20.25" customHeight="1">
      <c r="A534" s="472" t="s">
        <v>521</v>
      </c>
      <c r="B534" s="473">
        <v>97.63</v>
      </c>
      <c r="C534" s="374">
        <f t="shared" si="335"/>
        <v>162</v>
      </c>
      <c r="D534" s="374">
        <f t="shared" si="332"/>
        <v>161.08949999999999</v>
      </c>
      <c r="E534" s="374">
        <f t="shared" si="333"/>
        <v>147</v>
      </c>
      <c r="F534" s="374">
        <f t="shared" si="331"/>
        <v>146.44499999999999</v>
      </c>
      <c r="G534" s="424">
        <f t="shared" si="334"/>
        <v>137</v>
      </c>
      <c r="H534" s="291">
        <f t="shared" si="329"/>
        <v>138.81</v>
      </c>
      <c r="J534" s="522" t="s">
        <v>1116</v>
      </c>
      <c r="K534" s="518"/>
      <c r="L534" s="523">
        <v>9</v>
      </c>
      <c r="M534" s="374" t="e">
        <f>#REF!*1.65</f>
        <v>#REF!</v>
      </c>
      <c r="N534" s="374" t="e">
        <f t="shared" si="338"/>
        <v>#REF!</v>
      </c>
      <c r="O534" s="374" t="e">
        <f>#REF!*1.5</f>
        <v>#REF!</v>
      </c>
      <c r="P534" s="424" t="e">
        <f t="shared" si="339"/>
        <v>#REF!</v>
      </c>
    </row>
    <row r="535" spans="1:17" ht="21.75" customHeight="1" thickBot="1">
      <c r="A535" s="472" t="s">
        <v>522</v>
      </c>
      <c r="B535" s="473">
        <v>97.63</v>
      </c>
      <c r="C535" s="374">
        <f t="shared" si="335"/>
        <v>162</v>
      </c>
      <c r="D535" s="374">
        <f t="shared" si="332"/>
        <v>163.51499999999999</v>
      </c>
      <c r="E535" s="374">
        <f t="shared" si="333"/>
        <v>149</v>
      </c>
      <c r="F535" s="374">
        <f t="shared" si="331"/>
        <v>148.64999999999998</v>
      </c>
      <c r="G535" s="424">
        <f t="shared" si="334"/>
        <v>139</v>
      </c>
      <c r="H535" s="291">
        <f t="shared" si="329"/>
        <v>139.51</v>
      </c>
      <c r="J535" s="582" t="s">
        <v>1117</v>
      </c>
      <c r="K535" s="518"/>
      <c r="L535" s="583">
        <v>12</v>
      </c>
      <c r="M535" s="374" t="e">
        <f>#REF!*1.65</f>
        <v>#REF!</v>
      </c>
      <c r="N535" s="374" t="e">
        <f t="shared" si="338"/>
        <v>#REF!</v>
      </c>
      <c r="O535" s="374" t="e">
        <f>#REF!*1.5</f>
        <v>#REF!</v>
      </c>
      <c r="P535" s="424" t="e">
        <f t="shared" si="339"/>
        <v>#REF!</v>
      </c>
    </row>
    <row r="536" spans="1:17" ht="21.75" customHeight="1" thickBot="1">
      <c r="A536" s="472" t="s">
        <v>523</v>
      </c>
      <c r="B536" s="473">
        <v>99.1</v>
      </c>
      <c r="C536" s="374">
        <f t="shared" si="335"/>
        <v>164</v>
      </c>
      <c r="D536" s="374">
        <f t="shared" si="332"/>
        <v>163.5975</v>
      </c>
      <c r="E536" s="374">
        <f t="shared" si="333"/>
        <v>149</v>
      </c>
      <c r="F536" s="374">
        <f t="shared" si="331"/>
        <v>148.72500000000002</v>
      </c>
      <c r="G536" s="424">
        <f t="shared" si="334"/>
        <v>139</v>
      </c>
      <c r="H536" s="291">
        <f t="shared" si="329"/>
        <v>139.51</v>
      </c>
      <c r="J536" s="584" t="s">
        <v>1118</v>
      </c>
      <c r="K536" s="518"/>
      <c r="L536" s="585" t="s">
        <v>790</v>
      </c>
      <c r="M536" s="503" t="e">
        <f>#REF!*1.65</f>
        <v>#REF!</v>
      </c>
      <c r="N536" s="374" t="e">
        <f t="shared" si="338"/>
        <v>#REF!</v>
      </c>
      <c r="O536" s="374" t="e">
        <f>#REF!*1.5</f>
        <v>#REF!</v>
      </c>
      <c r="P536" s="424" t="e">
        <f t="shared" si="339"/>
        <v>#REF!</v>
      </c>
    </row>
    <row r="537" spans="1:17" ht="21.75" customHeight="1">
      <c r="A537" s="472" t="s">
        <v>524</v>
      </c>
      <c r="B537" s="473">
        <v>99.15</v>
      </c>
      <c r="C537" s="374">
        <f t="shared" si="335"/>
        <v>164</v>
      </c>
      <c r="D537" s="374">
        <f t="shared" si="332"/>
        <v>164.42250000000001</v>
      </c>
      <c r="E537" s="374">
        <f t="shared" si="333"/>
        <v>150</v>
      </c>
      <c r="F537" s="374">
        <f t="shared" si="331"/>
        <v>149.47500000000002</v>
      </c>
      <c r="G537" s="424">
        <f t="shared" si="334"/>
        <v>140</v>
      </c>
      <c r="H537" s="291">
        <f t="shared" si="329"/>
        <v>139.98599999999999</v>
      </c>
      <c r="J537" s="488" t="s">
        <v>1119</v>
      </c>
      <c r="L537" s="491">
        <v>2</v>
      </c>
      <c r="M537" s="503" t="e">
        <f>#REF!*1.65</f>
        <v>#REF!</v>
      </c>
      <c r="N537" s="374" t="e">
        <f t="shared" si="338"/>
        <v>#REF!</v>
      </c>
      <c r="O537" s="374" t="e">
        <f>#REF!*1.5</f>
        <v>#REF!</v>
      </c>
      <c r="P537" s="424" t="e">
        <f t="shared" si="339"/>
        <v>#REF!</v>
      </c>
      <c r="Q537" s="299"/>
    </row>
    <row r="538" spans="1:17" ht="21.75" customHeight="1">
      <c r="A538" s="472" t="s">
        <v>525</v>
      </c>
      <c r="B538" s="473">
        <v>99.65</v>
      </c>
      <c r="C538" s="374">
        <f t="shared" si="335"/>
        <v>165</v>
      </c>
      <c r="D538" s="374">
        <f t="shared" si="332"/>
        <v>164.42250000000001</v>
      </c>
      <c r="E538" s="374">
        <f t="shared" si="333"/>
        <v>150</v>
      </c>
      <c r="F538" s="374">
        <f t="shared" si="331"/>
        <v>149.47500000000002</v>
      </c>
      <c r="G538" s="424">
        <f t="shared" si="334"/>
        <v>140</v>
      </c>
      <c r="H538" s="291">
        <f t="shared" si="329"/>
        <v>141.39999999999998</v>
      </c>
      <c r="J538" s="488" t="s">
        <v>1120</v>
      </c>
      <c r="L538" s="479">
        <v>3</v>
      </c>
      <c r="M538" s="503" t="e">
        <f>#REF!*1.65</f>
        <v>#REF!</v>
      </c>
      <c r="N538" s="374" t="e">
        <f t="shared" si="338"/>
        <v>#REF!</v>
      </c>
      <c r="O538" s="374" t="e">
        <f>#REF!*1.5</f>
        <v>#REF!</v>
      </c>
      <c r="P538" s="424" t="e">
        <f t="shared" si="339"/>
        <v>#REF!</v>
      </c>
      <c r="Q538" s="291">
        <f t="shared" ref="Q538:Q539" si="340">K554*1.4</f>
        <v>1.365</v>
      </c>
    </row>
    <row r="539" spans="1:17" ht="21.75" customHeight="1" thickBot="1">
      <c r="A539" s="472" t="s">
        <v>526</v>
      </c>
      <c r="B539" s="473">
        <v>99.65</v>
      </c>
      <c r="C539" s="374">
        <f t="shared" si="335"/>
        <v>165</v>
      </c>
      <c r="D539" s="374">
        <f t="shared" si="332"/>
        <v>164.98349999999999</v>
      </c>
      <c r="E539" s="374">
        <f t="shared" si="333"/>
        <v>150</v>
      </c>
      <c r="F539" s="374">
        <f t="shared" si="331"/>
        <v>149.98499999999999</v>
      </c>
      <c r="G539" s="424">
        <f t="shared" si="334"/>
        <v>140</v>
      </c>
      <c r="H539" s="291">
        <f t="shared" si="329"/>
        <v>143.05199999999999</v>
      </c>
      <c r="J539" s="517"/>
      <c r="K539" s="518"/>
      <c r="L539" s="519"/>
      <c r="M539" s="503" t="e">
        <f>#REF!*1.65</f>
        <v>#REF!</v>
      </c>
      <c r="N539" s="374" t="e">
        <f t="shared" si="338"/>
        <v>#REF!</v>
      </c>
      <c r="O539" s="374" t="e">
        <f>#REF!*1.5</f>
        <v>#REF!</v>
      </c>
      <c r="P539" s="424" t="e">
        <f t="shared" si="339"/>
        <v>#REF!</v>
      </c>
      <c r="Q539" s="291">
        <f t="shared" si="340"/>
        <v>1.47</v>
      </c>
    </row>
    <row r="540" spans="1:17" ht="18.75" customHeight="1">
      <c r="A540" s="472" t="s">
        <v>527</v>
      </c>
      <c r="B540" s="473">
        <v>99.99</v>
      </c>
      <c r="C540" s="374">
        <f t="shared" si="335"/>
        <v>165</v>
      </c>
      <c r="D540" s="374">
        <f t="shared" si="332"/>
        <v>166.64999999999998</v>
      </c>
      <c r="E540" s="374">
        <f t="shared" si="333"/>
        <v>152</v>
      </c>
      <c r="F540" s="374">
        <f t="shared" si="331"/>
        <v>151.5</v>
      </c>
      <c r="G540" s="424">
        <f t="shared" si="334"/>
        <v>142</v>
      </c>
      <c r="H540" s="291">
        <f t="shared" si="329"/>
        <v>143.05199999999999</v>
      </c>
      <c r="J540" s="372" t="s">
        <v>37</v>
      </c>
      <c r="K540" s="332" t="s">
        <v>851</v>
      </c>
      <c r="L540" s="421" t="s">
        <v>790</v>
      </c>
      <c r="M540" s="503" t="e">
        <f>#REF!*1.65</f>
        <v>#REF!</v>
      </c>
      <c r="N540" s="374" t="e">
        <f t="shared" si="338"/>
        <v>#REF!</v>
      </c>
      <c r="O540" s="374" t="e">
        <f>#REF!*1.5</f>
        <v>#REF!</v>
      </c>
      <c r="P540" s="424" t="e">
        <f t="shared" si="339"/>
        <v>#REF!</v>
      </c>
      <c r="Q540" s="291" t="e">
        <f>#REF!*1.4</f>
        <v>#REF!</v>
      </c>
    </row>
    <row r="541" spans="1:17" ht="21.75" customHeight="1">
      <c r="A541" s="472" t="s">
        <v>528</v>
      </c>
      <c r="B541" s="473">
        <v>101</v>
      </c>
      <c r="C541" s="374">
        <f t="shared" si="335"/>
        <v>167</v>
      </c>
      <c r="D541" s="374">
        <f t="shared" si="332"/>
        <v>168.59700000000001</v>
      </c>
      <c r="E541" s="374">
        <f t="shared" si="333"/>
        <v>154</v>
      </c>
      <c r="F541" s="374">
        <f t="shared" si="331"/>
        <v>153.27000000000001</v>
      </c>
      <c r="G541" s="424">
        <f t="shared" si="334"/>
        <v>144</v>
      </c>
      <c r="H541" s="291">
        <f t="shared" si="329"/>
        <v>144.102</v>
      </c>
      <c r="J541" s="296" t="s">
        <v>740</v>
      </c>
      <c r="K541" s="287">
        <v>1.6</v>
      </c>
      <c r="L541" s="374">
        <v>3</v>
      </c>
      <c r="M541" s="503" t="e">
        <f>#REF!*1.65</f>
        <v>#REF!</v>
      </c>
      <c r="N541" s="374" t="e">
        <f t="shared" si="338"/>
        <v>#REF!</v>
      </c>
      <c r="O541" s="374" t="e">
        <f>#REF!*1.5</f>
        <v>#REF!</v>
      </c>
      <c r="P541" s="424" t="e">
        <f t="shared" si="339"/>
        <v>#REF!</v>
      </c>
      <c r="Q541" s="291" t="e">
        <f>#REF!*1.4</f>
        <v>#REF!</v>
      </c>
    </row>
    <row r="542" spans="1:17" ht="21.75" customHeight="1">
      <c r="A542" s="472" t="s">
        <v>529</v>
      </c>
      <c r="B542" s="473">
        <v>102.18</v>
      </c>
      <c r="C542" s="374">
        <f t="shared" si="335"/>
        <v>169</v>
      </c>
      <c r="D542" s="374">
        <f t="shared" si="332"/>
        <v>168.59700000000001</v>
      </c>
      <c r="E542" s="374">
        <f t="shared" si="333"/>
        <v>154</v>
      </c>
      <c r="F542" s="374">
        <f t="shared" si="331"/>
        <v>153.27000000000001</v>
      </c>
      <c r="G542" s="424">
        <f t="shared" si="334"/>
        <v>144</v>
      </c>
      <c r="H542" s="291">
        <f t="shared" si="329"/>
        <v>145.6</v>
      </c>
      <c r="J542" s="296" t="s">
        <v>741</v>
      </c>
      <c r="K542" s="287">
        <v>1.665</v>
      </c>
      <c r="L542" s="374">
        <v>4</v>
      </c>
      <c r="M542" s="503" t="e">
        <f>#REF!*1.65</f>
        <v>#REF!</v>
      </c>
      <c r="N542" s="374" t="e">
        <f t="shared" si="338"/>
        <v>#REF!</v>
      </c>
      <c r="O542" s="374" t="e">
        <f>#REF!*1.5</f>
        <v>#REF!</v>
      </c>
      <c r="P542" s="424" t="e">
        <f t="shared" si="339"/>
        <v>#REF!</v>
      </c>
      <c r="Q542" s="291" t="e">
        <f>#REF!*1.4</f>
        <v>#REF!</v>
      </c>
    </row>
    <row r="543" spans="1:17" ht="21.75" customHeight="1">
      <c r="A543" s="472" t="s">
        <v>530</v>
      </c>
      <c r="B543" s="473">
        <v>102.18</v>
      </c>
      <c r="C543" s="374">
        <f t="shared" si="335"/>
        <v>169</v>
      </c>
      <c r="D543" s="374">
        <f t="shared" si="332"/>
        <v>169.83449999999999</v>
      </c>
      <c r="E543" s="374">
        <f t="shared" si="333"/>
        <v>155</v>
      </c>
      <c r="F543" s="374">
        <f t="shared" si="331"/>
        <v>154.39500000000001</v>
      </c>
      <c r="G543" s="424">
        <f t="shared" si="334"/>
        <v>145</v>
      </c>
      <c r="H543" s="291">
        <f t="shared" si="329"/>
        <v>145.6</v>
      </c>
      <c r="J543" s="296" t="s">
        <v>742</v>
      </c>
      <c r="K543" s="287">
        <v>1.85</v>
      </c>
      <c r="L543" s="374">
        <v>4</v>
      </c>
      <c r="M543" s="503" t="e">
        <f>#REF!*1.65</f>
        <v>#REF!</v>
      </c>
      <c r="N543" s="374" t="e">
        <f t="shared" si="338"/>
        <v>#REF!</v>
      </c>
      <c r="O543" s="374" t="e">
        <f>#REF!*1.5</f>
        <v>#REF!</v>
      </c>
      <c r="P543" s="424" t="e">
        <f t="shared" si="339"/>
        <v>#REF!</v>
      </c>
      <c r="Q543" s="291" t="e">
        <f>#REF!*1.4</f>
        <v>#REF!</v>
      </c>
    </row>
    <row r="544" spans="1:17" ht="21.75" customHeight="1">
      <c r="A544" s="472" t="s">
        <v>531</v>
      </c>
      <c r="B544" s="473">
        <v>102.93</v>
      </c>
      <c r="C544" s="374">
        <f t="shared" si="335"/>
        <v>170</v>
      </c>
      <c r="D544" s="374">
        <f t="shared" si="332"/>
        <v>171.6</v>
      </c>
      <c r="E544" s="374">
        <f t="shared" si="333"/>
        <v>156</v>
      </c>
      <c r="F544" s="374">
        <f t="shared" si="331"/>
        <v>156</v>
      </c>
      <c r="G544" s="424">
        <f t="shared" si="334"/>
        <v>146</v>
      </c>
      <c r="H544" s="291">
        <f t="shared" si="329"/>
        <v>146.21599999999998</v>
      </c>
      <c r="J544" s="296" t="s">
        <v>743</v>
      </c>
      <c r="K544" s="287">
        <v>1.8954545454545451</v>
      </c>
      <c r="L544" s="374">
        <v>4</v>
      </c>
      <c r="M544" s="503" t="e">
        <f>#REF!*1.65</f>
        <v>#REF!</v>
      </c>
      <c r="N544" s="374" t="e">
        <f t="shared" si="338"/>
        <v>#REF!</v>
      </c>
      <c r="O544" s="374" t="e">
        <f>#REF!*1.5</f>
        <v>#REF!</v>
      </c>
      <c r="P544" s="424" t="e">
        <f t="shared" si="339"/>
        <v>#REF!</v>
      </c>
      <c r="Q544" s="291" t="e">
        <f>#REF!*1.4</f>
        <v>#REF!</v>
      </c>
    </row>
    <row r="545" spans="1:17" ht="18.75" customHeight="1">
      <c r="A545" s="472" t="s">
        <v>532</v>
      </c>
      <c r="B545" s="473">
        <v>104</v>
      </c>
      <c r="C545" s="374">
        <f t="shared" si="335"/>
        <v>172</v>
      </c>
      <c r="D545" s="374">
        <f t="shared" si="332"/>
        <v>171.6</v>
      </c>
      <c r="E545" s="374">
        <f t="shared" si="333"/>
        <v>156</v>
      </c>
      <c r="F545" s="374">
        <f t="shared" si="331"/>
        <v>156</v>
      </c>
      <c r="G545" s="424">
        <f t="shared" si="334"/>
        <v>146</v>
      </c>
      <c r="H545" s="291">
        <f t="shared" si="329"/>
        <v>146.85999999999999</v>
      </c>
      <c r="I545" s="299"/>
      <c r="J545" s="296" t="s">
        <v>744</v>
      </c>
      <c r="K545" s="287">
        <v>2.0999999999999996</v>
      </c>
      <c r="L545" s="374">
        <v>4</v>
      </c>
      <c r="M545" s="503" t="e">
        <f>#REF!*1.65</f>
        <v>#REF!</v>
      </c>
      <c r="N545" s="374" t="e">
        <f t="shared" si="338"/>
        <v>#REF!</v>
      </c>
      <c r="O545" s="374" t="e">
        <f>#REF!*1.5</f>
        <v>#REF!</v>
      </c>
      <c r="P545" s="424" t="e">
        <f>CEILING(Q553,1)</f>
        <v>#REF!</v>
      </c>
      <c r="Q545" s="291" t="e">
        <f>#REF!*1.4</f>
        <v>#REF!</v>
      </c>
    </row>
    <row r="546" spans="1:17" ht="18.75" customHeight="1">
      <c r="A546" s="472" t="s">
        <v>533</v>
      </c>
      <c r="B546" s="473">
        <v>104</v>
      </c>
      <c r="C546" s="374">
        <f t="shared" si="335"/>
        <v>172</v>
      </c>
      <c r="D546" s="374">
        <f t="shared" si="332"/>
        <v>172.32599999999999</v>
      </c>
      <c r="E546" s="374">
        <f t="shared" si="333"/>
        <v>157</v>
      </c>
      <c r="F546" s="374">
        <f t="shared" si="331"/>
        <v>156.66</v>
      </c>
      <c r="G546" s="424">
        <f t="shared" si="334"/>
        <v>147</v>
      </c>
      <c r="H546" s="291">
        <f t="shared" si="329"/>
        <v>148.32999999999998</v>
      </c>
      <c r="I546" s="299"/>
      <c r="J546" s="296" t="s">
        <v>745</v>
      </c>
      <c r="K546" s="287">
        <v>4</v>
      </c>
      <c r="L546" s="374">
        <v>5</v>
      </c>
      <c r="Q546" s="291" t="e">
        <f>#REF!*1.4</f>
        <v>#REF!</v>
      </c>
    </row>
    <row r="547" spans="1:17" ht="18.75" customHeight="1">
      <c r="A547" s="472" t="s">
        <v>534</v>
      </c>
      <c r="B547" s="473">
        <v>104.44</v>
      </c>
      <c r="C547" s="374">
        <f t="shared" si="335"/>
        <v>173</v>
      </c>
      <c r="D547" s="374">
        <f t="shared" si="332"/>
        <v>173.08500000000001</v>
      </c>
      <c r="E547" s="374">
        <f t="shared" si="333"/>
        <v>158</v>
      </c>
      <c r="F547" s="374">
        <f t="shared" si="331"/>
        <v>157.35000000000002</v>
      </c>
      <c r="G547" s="424">
        <f t="shared" si="334"/>
        <v>147</v>
      </c>
      <c r="H547" s="291">
        <f t="shared" si="329"/>
        <v>149.39399999999998</v>
      </c>
      <c r="I547" s="299"/>
      <c r="J547" s="296" t="s">
        <v>746</v>
      </c>
      <c r="K547" s="287">
        <v>2.65</v>
      </c>
      <c r="L547" s="374">
        <v>5</v>
      </c>
      <c r="Q547" s="291" t="e">
        <f>#REF!*1.4</f>
        <v>#REF!</v>
      </c>
    </row>
    <row r="548" spans="1:17" ht="18.75" customHeight="1">
      <c r="A548" s="472" t="s">
        <v>535</v>
      </c>
      <c r="B548" s="473">
        <v>104.9</v>
      </c>
      <c r="C548" s="374">
        <f t="shared" si="335"/>
        <v>174</v>
      </c>
      <c r="D548" s="374">
        <f t="shared" si="332"/>
        <v>174.8175</v>
      </c>
      <c r="E548" s="374">
        <f t="shared" si="333"/>
        <v>159</v>
      </c>
      <c r="F548" s="374">
        <f t="shared" si="331"/>
        <v>158.92500000000001</v>
      </c>
      <c r="G548" s="424">
        <f t="shared" si="334"/>
        <v>149</v>
      </c>
      <c r="H548" s="291">
        <f t="shared" si="329"/>
        <v>149.39399999999998</v>
      </c>
      <c r="I548" s="299"/>
      <c r="J548" s="306" t="s">
        <v>747</v>
      </c>
      <c r="K548" s="287">
        <v>4.459090909090909</v>
      </c>
      <c r="L548" s="374">
        <v>7</v>
      </c>
      <c r="Q548" s="291" t="e">
        <f>#REF!*1.4</f>
        <v>#REF!</v>
      </c>
    </row>
    <row r="549" spans="1:17" ht="18.75" customHeight="1">
      <c r="A549" s="472" t="s">
        <v>536</v>
      </c>
      <c r="B549" s="473">
        <v>105.95</v>
      </c>
      <c r="C549" s="374">
        <f t="shared" si="335"/>
        <v>175</v>
      </c>
      <c r="D549" s="374">
        <f t="shared" si="332"/>
        <v>176.07149999999999</v>
      </c>
      <c r="E549" s="374">
        <f t="shared" si="333"/>
        <v>161</v>
      </c>
      <c r="F549" s="374">
        <f t="shared" si="331"/>
        <v>160.065</v>
      </c>
      <c r="G549" s="424">
        <f t="shared" si="334"/>
        <v>150</v>
      </c>
      <c r="H549" s="291">
        <f t="shared" si="329"/>
        <v>150.44399999999999</v>
      </c>
      <c r="I549" s="299"/>
      <c r="J549" s="306" t="s">
        <v>1051</v>
      </c>
      <c r="K549" s="320"/>
      <c r="L549" s="425">
        <v>9</v>
      </c>
      <c r="Q549" s="291" t="e">
        <f>#REF!*1.4</f>
        <v>#REF!</v>
      </c>
    </row>
    <row r="550" spans="1:17" ht="18.75" customHeight="1" thickBot="1">
      <c r="A550" s="472" t="s">
        <v>537</v>
      </c>
      <c r="B550" s="473">
        <v>106.71</v>
      </c>
      <c r="C550" s="374">
        <f t="shared" si="335"/>
        <v>177</v>
      </c>
      <c r="D550" s="374">
        <f t="shared" si="332"/>
        <v>176.07149999999999</v>
      </c>
      <c r="E550" s="374">
        <f t="shared" si="333"/>
        <v>161</v>
      </c>
      <c r="F550" s="374">
        <f t="shared" si="331"/>
        <v>160.065</v>
      </c>
      <c r="G550" s="424">
        <f t="shared" si="334"/>
        <v>150</v>
      </c>
      <c r="H550" s="291">
        <f t="shared" si="329"/>
        <v>150.44399999999999</v>
      </c>
      <c r="I550" s="299"/>
      <c r="J550" s="376" t="s">
        <v>749</v>
      </c>
      <c r="K550" s="289">
        <v>5.3</v>
      </c>
      <c r="L550" s="377">
        <v>11</v>
      </c>
      <c r="Q550" s="291" t="e">
        <f>#REF!*1.4</f>
        <v>#REF!</v>
      </c>
    </row>
    <row r="551" spans="1:17" ht="18.75" customHeight="1" thickBot="1">
      <c r="A551" s="472" t="s">
        <v>538</v>
      </c>
      <c r="B551" s="473">
        <v>106.71</v>
      </c>
      <c r="C551" s="374">
        <f t="shared" si="335"/>
        <v>177</v>
      </c>
      <c r="D551" s="374">
        <f t="shared" si="332"/>
        <v>177.30899999999997</v>
      </c>
      <c r="E551" s="374">
        <f t="shared" si="333"/>
        <v>162</v>
      </c>
      <c r="F551" s="374">
        <f t="shared" si="331"/>
        <v>161.19</v>
      </c>
      <c r="G551" s="424">
        <f t="shared" si="334"/>
        <v>151</v>
      </c>
      <c r="H551" s="291">
        <f t="shared" si="329"/>
        <v>151.52199999999999</v>
      </c>
      <c r="I551" s="299"/>
      <c r="J551" s="376" t="s">
        <v>1176</v>
      </c>
      <c r="K551" s="289">
        <v>5.3</v>
      </c>
      <c r="L551" s="377">
        <v>12</v>
      </c>
      <c r="Q551" s="291" t="e">
        <f>#REF!*1.4</f>
        <v>#REF!</v>
      </c>
    </row>
    <row r="552" spans="1:17" ht="18.75" customHeight="1" thickBot="1">
      <c r="A552" s="472" t="s">
        <v>539</v>
      </c>
      <c r="B552" s="473">
        <v>107.46</v>
      </c>
      <c r="C552" s="374">
        <f t="shared" si="335"/>
        <v>178</v>
      </c>
      <c r="D552" s="374">
        <f t="shared" si="332"/>
        <v>177.30899999999997</v>
      </c>
      <c r="E552" s="374">
        <f t="shared" si="333"/>
        <v>162</v>
      </c>
      <c r="F552" s="374">
        <f t="shared" si="331"/>
        <v>161.19</v>
      </c>
      <c r="G552" s="424">
        <f t="shared" si="334"/>
        <v>151</v>
      </c>
      <c r="H552" s="291">
        <f t="shared" si="329"/>
        <v>152.572</v>
      </c>
      <c r="I552" s="299"/>
      <c r="Q552" s="291" t="e">
        <f>#REF!*1.4</f>
        <v>#REF!</v>
      </c>
    </row>
    <row r="553" spans="1:17" ht="18.75" customHeight="1">
      <c r="A553" s="472" t="s">
        <v>540</v>
      </c>
      <c r="B553" s="473">
        <v>107.46</v>
      </c>
      <c r="C553" s="374">
        <f t="shared" si="335"/>
        <v>178</v>
      </c>
      <c r="D553" s="374">
        <f t="shared" si="332"/>
        <v>178.5795</v>
      </c>
      <c r="E553" s="374">
        <f t="shared" si="333"/>
        <v>163</v>
      </c>
      <c r="F553" s="374">
        <f t="shared" si="331"/>
        <v>162.345</v>
      </c>
      <c r="G553" s="424">
        <f t="shared" si="334"/>
        <v>152</v>
      </c>
      <c r="H553" s="291">
        <f t="shared" si="329"/>
        <v>162.73599999999999</v>
      </c>
      <c r="I553" s="299"/>
      <c r="J553" s="372" t="s">
        <v>38</v>
      </c>
      <c r="K553" s="332" t="s">
        <v>851</v>
      </c>
      <c r="L553" s="421" t="s">
        <v>790</v>
      </c>
      <c r="Q553" s="291" t="e">
        <f>#REF!*1.4</f>
        <v>#REF!</v>
      </c>
    </row>
    <row r="554" spans="1:17" ht="18.75" customHeight="1">
      <c r="A554" s="472" t="s">
        <v>541</v>
      </c>
      <c r="B554" s="473">
        <v>108.23</v>
      </c>
      <c r="C554" s="374">
        <f t="shared" si="335"/>
        <v>179</v>
      </c>
      <c r="D554" s="374">
        <f t="shared" si="332"/>
        <v>179.81700000000001</v>
      </c>
      <c r="E554" s="374">
        <f t="shared" si="333"/>
        <v>164</v>
      </c>
      <c r="F554" s="374">
        <f t="shared" si="331"/>
        <v>163.47</v>
      </c>
      <c r="G554" s="424">
        <f t="shared" si="334"/>
        <v>153</v>
      </c>
      <c r="H554" s="291">
        <f t="shared" si="329"/>
        <v>163.88399999999999</v>
      </c>
      <c r="I554" s="299"/>
      <c r="J554" s="296" t="s">
        <v>729</v>
      </c>
      <c r="K554" s="287">
        <v>0.97500000000000009</v>
      </c>
      <c r="L554" s="374">
        <f>CEILING(M530,1)</f>
        <v>2</v>
      </c>
    </row>
    <row r="555" spans="1:17" ht="18.75" customHeight="1">
      <c r="A555" s="472" t="s">
        <v>542</v>
      </c>
      <c r="B555" s="473">
        <v>108.98</v>
      </c>
      <c r="C555" s="374">
        <f t="shared" si="335"/>
        <v>180</v>
      </c>
      <c r="D555" s="374">
        <f t="shared" si="332"/>
        <v>191.79599999999999</v>
      </c>
      <c r="E555" s="374">
        <f t="shared" si="333"/>
        <v>175</v>
      </c>
      <c r="F555" s="374">
        <f t="shared" si="331"/>
        <v>174.35999999999999</v>
      </c>
      <c r="G555" s="424">
        <f t="shared" si="334"/>
        <v>163</v>
      </c>
      <c r="H555" s="291">
        <f t="shared" si="329"/>
        <v>168.99399999999997</v>
      </c>
      <c r="I555" s="299"/>
      <c r="J555" s="296" t="s">
        <v>730</v>
      </c>
      <c r="K555" s="287">
        <v>1.05</v>
      </c>
      <c r="L555" s="374">
        <v>3</v>
      </c>
    </row>
    <row r="556" spans="1:17" ht="18.75" customHeight="1">
      <c r="A556" s="472" t="s">
        <v>543</v>
      </c>
      <c r="B556" s="473">
        <v>116.24</v>
      </c>
      <c r="C556" s="374">
        <f t="shared" si="335"/>
        <v>192</v>
      </c>
      <c r="D556" s="374">
        <f t="shared" si="332"/>
        <v>193.149</v>
      </c>
      <c r="E556" s="374">
        <f t="shared" si="333"/>
        <v>176</v>
      </c>
      <c r="F556" s="374">
        <f t="shared" si="331"/>
        <v>175.59</v>
      </c>
      <c r="G556" s="424">
        <f t="shared" si="334"/>
        <v>164</v>
      </c>
      <c r="H556" s="291">
        <f t="shared" si="329"/>
        <v>170.15600000000001</v>
      </c>
      <c r="I556" s="299"/>
      <c r="J556" s="296" t="s">
        <v>731</v>
      </c>
      <c r="K556" s="287">
        <v>1.1727272727272726</v>
      </c>
      <c r="L556" s="374">
        <v>4</v>
      </c>
    </row>
    <row r="557" spans="1:17" ht="18.75" customHeight="1">
      <c r="A557" s="472" t="s">
        <v>544</v>
      </c>
      <c r="B557" s="473">
        <v>117.06</v>
      </c>
      <c r="C557" s="374">
        <f t="shared" si="335"/>
        <v>194</v>
      </c>
      <c r="D557" s="374">
        <f t="shared" si="332"/>
        <v>199.17149999999998</v>
      </c>
      <c r="E557" s="374">
        <f t="shared" si="333"/>
        <v>182</v>
      </c>
      <c r="F557" s="374">
        <f t="shared" si="331"/>
        <v>181.065</v>
      </c>
      <c r="G557" s="424">
        <f t="shared" si="334"/>
        <v>169</v>
      </c>
      <c r="H557" s="291">
        <f t="shared" si="329"/>
        <v>171.33199999999999</v>
      </c>
      <c r="I557" s="299"/>
      <c r="J557" s="296" t="s">
        <v>732</v>
      </c>
      <c r="K557" s="287">
        <v>1.45</v>
      </c>
      <c r="L557" s="374">
        <v>4</v>
      </c>
    </row>
    <row r="558" spans="1:17" ht="18.75" customHeight="1">
      <c r="A558" s="472" t="s">
        <v>545</v>
      </c>
      <c r="B558" s="473">
        <v>120.71</v>
      </c>
      <c r="C558" s="374">
        <f t="shared" si="335"/>
        <v>200</v>
      </c>
      <c r="D558" s="374">
        <f t="shared" si="332"/>
        <v>200.541</v>
      </c>
      <c r="E558" s="374">
        <f t="shared" si="333"/>
        <v>183</v>
      </c>
      <c r="F558" s="374">
        <f t="shared" si="331"/>
        <v>182.31</v>
      </c>
      <c r="G558" s="424">
        <f t="shared" si="334"/>
        <v>171</v>
      </c>
      <c r="H558" s="291">
        <f t="shared" si="329"/>
        <v>171.33199999999999</v>
      </c>
      <c r="I558" s="299"/>
      <c r="J558" s="296" t="s">
        <v>733</v>
      </c>
      <c r="K558" s="287"/>
      <c r="L558" s="374">
        <v>4</v>
      </c>
    </row>
    <row r="559" spans="1:17" ht="18.75" customHeight="1">
      <c r="A559" s="472" t="s">
        <v>546</v>
      </c>
      <c r="B559" s="473">
        <v>121.54</v>
      </c>
      <c r="C559" s="374">
        <f t="shared" si="335"/>
        <v>201</v>
      </c>
      <c r="D559" s="374">
        <f t="shared" si="332"/>
        <v>201.92699999999999</v>
      </c>
      <c r="E559" s="374">
        <f t="shared" si="333"/>
        <v>184</v>
      </c>
      <c r="F559" s="374">
        <f t="shared" si="331"/>
        <v>183.57</v>
      </c>
      <c r="G559" s="424">
        <f t="shared" si="334"/>
        <v>172</v>
      </c>
      <c r="H559" s="291">
        <f t="shared" si="329"/>
        <v>172.50799999999998</v>
      </c>
      <c r="I559" s="299"/>
      <c r="J559" s="296" t="s">
        <v>734</v>
      </c>
      <c r="K559" s="287">
        <v>1.7399999999999998</v>
      </c>
      <c r="L559" s="374">
        <v>4</v>
      </c>
    </row>
    <row r="560" spans="1:17" ht="18.75" customHeight="1">
      <c r="A560" s="472" t="s">
        <v>547</v>
      </c>
      <c r="B560" s="473">
        <v>122.38</v>
      </c>
      <c r="C560" s="374">
        <f t="shared" si="335"/>
        <v>202</v>
      </c>
      <c r="D560" s="374">
        <f t="shared" si="332"/>
        <v>201.92699999999999</v>
      </c>
      <c r="E560" s="374">
        <f t="shared" si="333"/>
        <v>184</v>
      </c>
      <c r="F560" s="374">
        <f t="shared" si="331"/>
        <v>183.57</v>
      </c>
      <c r="G560" s="424">
        <f t="shared" si="334"/>
        <v>172</v>
      </c>
      <c r="H560" s="291">
        <f t="shared" si="329"/>
        <v>177.71599999999998</v>
      </c>
      <c r="I560" s="299"/>
      <c r="J560" s="296" t="s">
        <v>735</v>
      </c>
      <c r="K560" s="287">
        <v>2</v>
      </c>
      <c r="L560" s="374">
        <v>5</v>
      </c>
    </row>
    <row r="561" spans="1:12" ht="18.75" customHeight="1">
      <c r="A561" s="472" t="s">
        <v>548</v>
      </c>
      <c r="B561" s="473">
        <v>122.38</v>
      </c>
      <c r="C561" s="374">
        <f t="shared" si="335"/>
        <v>202</v>
      </c>
      <c r="D561" s="374">
        <f t="shared" si="332"/>
        <v>203.31299999999999</v>
      </c>
      <c r="E561" s="374">
        <f t="shared" si="333"/>
        <v>185</v>
      </c>
      <c r="F561" s="374">
        <f t="shared" si="331"/>
        <v>184.82999999999998</v>
      </c>
      <c r="G561" s="424">
        <f t="shared" si="334"/>
        <v>173</v>
      </c>
      <c r="H561" s="291">
        <f>B564*1.4</f>
        <v>182.93799999999996</v>
      </c>
      <c r="I561" s="299"/>
      <c r="J561" s="296" t="s">
        <v>736</v>
      </c>
      <c r="K561" s="287">
        <v>2.0590909090909086</v>
      </c>
      <c r="L561" s="374">
        <v>5</v>
      </c>
    </row>
    <row r="562" spans="1:12" ht="18.75" customHeight="1">
      <c r="A562" s="472" t="s">
        <v>549</v>
      </c>
      <c r="B562" s="473">
        <v>123.22</v>
      </c>
      <c r="C562" s="374">
        <f t="shared" si="335"/>
        <v>204</v>
      </c>
      <c r="D562" s="374">
        <f t="shared" si="332"/>
        <v>209.45099999999999</v>
      </c>
      <c r="E562" s="374">
        <f t="shared" si="333"/>
        <v>191</v>
      </c>
      <c r="F562" s="374">
        <f t="shared" si="331"/>
        <v>190.41</v>
      </c>
      <c r="G562" s="424">
        <f t="shared" si="334"/>
        <v>178</v>
      </c>
      <c r="J562" s="296" t="s">
        <v>737</v>
      </c>
      <c r="K562" s="287">
        <v>4.1500000000000004</v>
      </c>
      <c r="L562" s="374">
        <v>7</v>
      </c>
    </row>
    <row r="563" spans="1:12" ht="18.75" customHeight="1">
      <c r="A563" s="472" t="s">
        <v>550</v>
      </c>
      <c r="B563" s="473">
        <v>126.94</v>
      </c>
      <c r="C563" s="374">
        <f t="shared" si="335"/>
        <v>210</v>
      </c>
      <c r="D563" s="374">
        <f>B564*1.65</f>
        <v>215.60549999999998</v>
      </c>
      <c r="E563" s="374">
        <f t="shared" si="333"/>
        <v>197</v>
      </c>
      <c r="F563" s="374">
        <f>B564*1.5</f>
        <v>196.005</v>
      </c>
      <c r="G563" s="424">
        <f t="shared" si="334"/>
        <v>183</v>
      </c>
      <c r="J563" s="296" t="s">
        <v>738</v>
      </c>
      <c r="K563" s="287">
        <v>4.9649999999999999</v>
      </c>
      <c r="L563" s="374">
        <v>9</v>
      </c>
    </row>
    <row r="564" spans="1:12" ht="18.75" customHeight="1" thickBot="1">
      <c r="A564" s="528" t="s">
        <v>551</v>
      </c>
      <c r="B564" s="529">
        <v>130.66999999999999</v>
      </c>
      <c r="C564" s="374">
        <f>CEILING(D563,1)</f>
        <v>216</v>
      </c>
      <c r="D564" s="432"/>
      <c r="E564" s="432"/>
      <c r="F564" s="432"/>
      <c r="G564" s="432"/>
      <c r="H564" s="430"/>
      <c r="I564" s="430"/>
      <c r="J564" s="277" t="s">
        <v>739</v>
      </c>
      <c r="K564" s="315">
        <v>6.15</v>
      </c>
      <c r="L564" s="374">
        <v>11</v>
      </c>
    </row>
    <row r="565" spans="1:12" ht="18.75" customHeight="1" thickBot="1">
      <c r="A565" s="531"/>
      <c r="B565" s="532"/>
      <c r="C565" s="431"/>
      <c r="D565" s="432"/>
      <c r="E565" s="432"/>
      <c r="F565" s="432"/>
      <c r="G565" s="432"/>
      <c r="H565" s="430"/>
      <c r="I565" s="430"/>
    </row>
    <row r="566" spans="1:12" ht="18.75" customHeight="1" thickBot="1">
      <c r="A566" s="533" t="s">
        <v>117</v>
      </c>
      <c r="B566" s="534" t="s">
        <v>634</v>
      </c>
      <c r="C566" s="465" t="s">
        <v>790</v>
      </c>
      <c r="D566" s="432"/>
      <c r="E566" s="432"/>
      <c r="F566" s="432"/>
      <c r="G566" s="432"/>
      <c r="H566" s="430"/>
      <c r="I566" s="430"/>
      <c r="J566" s="372" t="s">
        <v>80</v>
      </c>
      <c r="K566" s="332" t="s">
        <v>851</v>
      </c>
      <c r="L566" s="421" t="s">
        <v>790</v>
      </c>
    </row>
    <row r="567" spans="1:12" ht="18.75" customHeight="1" thickBot="1">
      <c r="A567" s="535" t="s">
        <v>413</v>
      </c>
      <c r="B567" s="536">
        <v>8.734869999999999</v>
      </c>
      <c r="C567" s="449">
        <v>15</v>
      </c>
      <c r="H567" s="430"/>
      <c r="I567" s="430"/>
      <c r="J567" s="275" t="s">
        <v>166</v>
      </c>
      <c r="K567" s="314">
        <v>1054.79</v>
      </c>
      <c r="L567" s="374">
        <v>1741</v>
      </c>
    </row>
    <row r="568" spans="1:12" ht="18.75" customHeight="1" thickBot="1">
      <c r="A568" s="537" t="s">
        <v>414</v>
      </c>
      <c r="B568" s="538">
        <v>8.734869999999999</v>
      </c>
      <c r="C568" s="449">
        <v>15</v>
      </c>
      <c r="H568" s="430"/>
      <c r="I568" s="430"/>
      <c r="J568" s="275" t="s">
        <v>167</v>
      </c>
      <c r="K568" s="314">
        <v>1100.47</v>
      </c>
      <c r="L568" s="374">
        <v>1816</v>
      </c>
    </row>
    <row r="569" spans="1:12" ht="18.75" customHeight="1" thickBot="1">
      <c r="A569" s="537" t="s">
        <v>415</v>
      </c>
      <c r="B569" s="538">
        <v>8.734869999999999</v>
      </c>
      <c r="C569" s="449">
        <v>22</v>
      </c>
      <c r="H569" s="430"/>
      <c r="I569" s="430"/>
      <c r="J569" s="275" t="s">
        <v>168</v>
      </c>
      <c r="K569" s="314">
        <v>1115</v>
      </c>
      <c r="L569" s="374">
        <v>1840</v>
      </c>
    </row>
    <row r="570" spans="1:12" ht="18.75" customHeight="1" thickBot="1">
      <c r="A570" s="537" t="s">
        <v>416</v>
      </c>
      <c r="B570" s="538">
        <v>8.734869999999999</v>
      </c>
      <c r="C570" s="449">
        <v>22</v>
      </c>
      <c r="H570" s="430"/>
      <c r="I570" s="430"/>
      <c r="J570" s="275" t="s">
        <v>169</v>
      </c>
      <c r="K570" s="314">
        <v>1146.1600000000001</v>
      </c>
      <c r="L570" s="374">
        <v>1892</v>
      </c>
    </row>
    <row r="571" spans="1:12" ht="18.75" customHeight="1" thickBot="1">
      <c r="A571" s="537" t="s">
        <v>417</v>
      </c>
      <c r="B571" s="538">
        <v>8.734869999999999</v>
      </c>
      <c r="C571" s="449">
        <v>15</v>
      </c>
      <c r="H571" s="430"/>
      <c r="I571" s="430"/>
      <c r="J571" s="275" t="s">
        <v>170</v>
      </c>
      <c r="K571" s="314">
        <v>1208.44</v>
      </c>
      <c r="L571" s="374">
        <v>1994</v>
      </c>
    </row>
    <row r="572" spans="1:12" ht="18.75" customHeight="1" thickBot="1">
      <c r="A572" s="537" t="s">
        <v>418</v>
      </c>
      <c r="B572" s="538">
        <v>9.9776600000000002</v>
      </c>
      <c r="C572" s="449">
        <v>25</v>
      </c>
      <c r="H572" s="430"/>
      <c r="I572" s="430"/>
      <c r="J572" s="530" t="s">
        <v>171</v>
      </c>
      <c r="K572" s="374">
        <v>1256.2</v>
      </c>
      <c r="L572" s="374">
        <v>2073</v>
      </c>
    </row>
    <row r="573" spans="1:12" ht="18.75" customHeight="1" thickBot="1">
      <c r="A573" s="537" t="s">
        <v>419</v>
      </c>
      <c r="B573" s="538">
        <v>9.9776600000000002</v>
      </c>
      <c r="C573" s="449">
        <v>25</v>
      </c>
      <c r="H573" s="430"/>
      <c r="I573" s="430"/>
      <c r="J573" s="530" t="s">
        <v>172</v>
      </c>
      <c r="K573" s="374">
        <v>1291.5</v>
      </c>
      <c r="L573" s="374">
        <v>2131</v>
      </c>
    </row>
    <row r="574" spans="1:12" ht="18.75" customHeight="1" thickBot="1">
      <c r="A574" s="537" t="s">
        <v>420</v>
      </c>
      <c r="B574" s="538">
        <v>9.9776600000000002</v>
      </c>
      <c r="C574" s="449">
        <v>25</v>
      </c>
      <c r="H574" s="430"/>
      <c r="I574" s="430"/>
      <c r="J574" s="530" t="s">
        <v>173</v>
      </c>
      <c r="K574" s="374">
        <v>1382.85</v>
      </c>
      <c r="L574" s="374">
        <v>2282</v>
      </c>
    </row>
    <row r="575" spans="1:12" ht="18.75" customHeight="1" thickBot="1">
      <c r="A575" s="537" t="s">
        <v>421</v>
      </c>
      <c r="B575" s="538">
        <v>10.619670000000001</v>
      </c>
      <c r="C575" s="449">
        <v>27</v>
      </c>
      <c r="H575" s="430"/>
      <c r="I575" s="430"/>
      <c r="J575" s="530" t="s">
        <v>174</v>
      </c>
      <c r="K575" s="374">
        <v>761.14570000000003</v>
      </c>
      <c r="L575" s="374">
        <v>1256</v>
      </c>
    </row>
    <row r="576" spans="1:12" ht="18.75" customHeight="1" thickBot="1">
      <c r="A576" s="537" t="s">
        <v>422</v>
      </c>
      <c r="B576" s="538">
        <v>12.910880000000002</v>
      </c>
      <c r="C576" s="449">
        <v>33</v>
      </c>
      <c r="H576" s="430"/>
      <c r="I576" s="430"/>
      <c r="J576" s="530" t="s">
        <v>175</v>
      </c>
      <c r="K576" s="374">
        <v>885.83320000000003</v>
      </c>
      <c r="L576" s="374">
        <v>1462</v>
      </c>
    </row>
    <row r="577" spans="1:12" ht="18.75" customHeight="1" thickBot="1">
      <c r="A577" s="537" t="s">
        <v>423</v>
      </c>
      <c r="B577" s="538">
        <v>12.910880000000002</v>
      </c>
      <c r="C577" s="449">
        <v>33</v>
      </c>
      <c r="H577" s="430"/>
      <c r="I577" s="430"/>
      <c r="J577" s="530" t="s">
        <v>176</v>
      </c>
      <c r="K577" s="374">
        <v>761.14570000000003</v>
      </c>
      <c r="L577" s="374">
        <v>1256</v>
      </c>
    </row>
    <row r="578" spans="1:12" ht="18.75" customHeight="1" thickBot="1">
      <c r="A578" s="537" t="s">
        <v>424</v>
      </c>
      <c r="B578" s="538">
        <v>12.910880000000002</v>
      </c>
      <c r="C578" s="449">
        <v>33</v>
      </c>
      <c r="H578" s="430"/>
      <c r="I578" s="430"/>
      <c r="J578" s="539" t="s">
        <v>177</v>
      </c>
      <c r="K578" s="377">
        <v>885.83320000000003</v>
      </c>
      <c r="L578" s="374">
        <v>1462</v>
      </c>
    </row>
    <row r="579" spans="1:12" ht="18.75" customHeight="1" thickBot="1">
      <c r="A579" s="537" t="s">
        <v>425</v>
      </c>
      <c r="B579" s="538">
        <v>12.910880000000002</v>
      </c>
      <c r="C579" s="449">
        <v>33</v>
      </c>
      <c r="H579" s="430"/>
      <c r="I579" s="430"/>
      <c r="J579" s="540"/>
      <c r="K579" s="541"/>
      <c r="L579" s="431"/>
    </row>
    <row r="580" spans="1:12" ht="18.75" customHeight="1" thickBot="1">
      <c r="A580" s="537" t="s">
        <v>426</v>
      </c>
      <c r="B580" s="538">
        <v>23.448090000000001</v>
      </c>
      <c r="C580" s="449">
        <v>39</v>
      </c>
      <c r="H580" s="430"/>
      <c r="I580" s="430"/>
      <c r="J580" s="551" t="s">
        <v>109</v>
      </c>
      <c r="K580" s="552" t="s">
        <v>634</v>
      </c>
      <c r="L580" s="421" t="s">
        <v>790</v>
      </c>
    </row>
    <row r="581" spans="1:12" ht="18.75" customHeight="1" thickBot="1">
      <c r="A581" s="548" t="s">
        <v>427</v>
      </c>
      <c r="B581" s="538">
        <v>23.448090000000001</v>
      </c>
      <c r="C581" s="449">
        <v>39</v>
      </c>
      <c r="H581" s="430"/>
      <c r="I581" s="430"/>
      <c r="J581" s="530" t="s">
        <v>101</v>
      </c>
      <c r="K581" s="480">
        <v>2.2679999999999998</v>
      </c>
      <c r="L581" s="374">
        <v>9</v>
      </c>
    </row>
    <row r="582" spans="1:12" ht="18.75" customHeight="1" thickBot="1">
      <c r="A582" s="548" t="s">
        <v>428</v>
      </c>
      <c r="B582" s="538">
        <v>23.448090000000001</v>
      </c>
      <c r="C582" s="449">
        <v>59</v>
      </c>
      <c r="H582" s="430"/>
      <c r="I582" s="430"/>
      <c r="J582" s="530" t="s">
        <v>102</v>
      </c>
      <c r="K582" s="480">
        <v>2.6160000000000001</v>
      </c>
      <c r="L582" s="374">
        <v>10</v>
      </c>
    </row>
    <row r="583" spans="1:12" ht="18.75" customHeight="1" thickBot="1">
      <c r="A583" s="549" t="s">
        <v>429</v>
      </c>
      <c r="B583" s="550">
        <v>23.448090000000001</v>
      </c>
      <c r="C583" s="449">
        <v>59</v>
      </c>
      <c r="H583" s="430"/>
      <c r="I583" s="430"/>
      <c r="J583" s="530" t="s">
        <v>103</v>
      </c>
      <c r="K583" s="480">
        <v>4.4400000000000004</v>
      </c>
      <c r="L583" s="374">
        <v>12</v>
      </c>
    </row>
    <row r="584" spans="1:12" ht="19.5" customHeight="1" thickBot="1">
      <c r="A584" s="531"/>
      <c r="B584" s="532"/>
      <c r="C584" s="431"/>
      <c r="D584" s="432"/>
      <c r="E584" s="432"/>
      <c r="F584" s="432"/>
      <c r="G584" s="432"/>
      <c r="H584" s="430"/>
      <c r="I584" s="430"/>
      <c r="J584" s="557" t="s">
        <v>104</v>
      </c>
      <c r="K584" s="558">
        <v>4.68</v>
      </c>
      <c r="L584" s="377">
        <v>12</v>
      </c>
    </row>
    <row r="585" spans="1:12" ht="19.5" customHeight="1" thickBot="1">
      <c r="A585" s="551" t="s">
        <v>109</v>
      </c>
      <c r="B585" s="552" t="s">
        <v>634</v>
      </c>
      <c r="C585" s="421" t="s">
        <v>790</v>
      </c>
      <c r="D585" s="432"/>
      <c r="E585" s="432"/>
      <c r="F585" s="432"/>
      <c r="G585" s="432"/>
      <c r="H585" s="430"/>
      <c r="I585" s="430"/>
      <c r="J585" s="540"/>
      <c r="K585" s="541"/>
      <c r="L585" s="431"/>
    </row>
    <row r="586" spans="1:12" ht="19.5" customHeight="1">
      <c r="A586" s="530" t="s">
        <v>105</v>
      </c>
      <c r="B586" s="480">
        <v>5.7119999999999997</v>
      </c>
      <c r="C586" s="374">
        <v>15</v>
      </c>
      <c r="D586" s="432"/>
      <c r="E586" s="432"/>
      <c r="F586" s="432"/>
      <c r="G586" s="432"/>
      <c r="H586" s="430"/>
      <c r="I586" s="430"/>
      <c r="J586" s="551" t="s">
        <v>109</v>
      </c>
      <c r="K586" s="552" t="s">
        <v>634</v>
      </c>
      <c r="L586" s="421" t="s">
        <v>790</v>
      </c>
    </row>
    <row r="587" spans="1:12" ht="19.5" customHeight="1">
      <c r="A587" s="530" t="s">
        <v>106</v>
      </c>
      <c r="B587" s="480">
        <v>6.1679999999999993</v>
      </c>
      <c r="C587" s="374">
        <v>16</v>
      </c>
      <c r="D587" s="432"/>
      <c r="E587" s="432"/>
      <c r="F587" s="432"/>
      <c r="G587" s="432"/>
      <c r="H587" s="430"/>
      <c r="I587" s="430"/>
      <c r="J587" s="530" t="s">
        <v>95</v>
      </c>
      <c r="K587" s="480">
        <v>1.56</v>
      </c>
      <c r="L587" s="374">
        <v>4</v>
      </c>
    </row>
    <row r="588" spans="1:12" ht="19.5" customHeight="1">
      <c r="A588" s="530" t="s">
        <v>107</v>
      </c>
      <c r="B588" s="480">
        <v>7.1040000000000001</v>
      </c>
      <c r="C588" s="374">
        <v>18</v>
      </c>
      <c r="D588" s="432"/>
      <c r="E588" s="432"/>
      <c r="F588" s="432"/>
      <c r="G588" s="432"/>
      <c r="H588" s="430"/>
      <c r="I588" s="430"/>
      <c r="J588" s="530" t="s">
        <v>96</v>
      </c>
      <c r="K588" s="480">
        <v>1.92</v>
      </c>
      <c r="L588" s="374">
        <v>5</v>
      </c>
    </row>
    <row r="589" spans="1:12" ht="19.5" customHeight="1">
      <c r="A589" s="530" t="s">
        <v>108</v>
      </c>
      <c r="B589" s="553">
        <v>10.02</v>
      </c>
      <c r="C589" s="374">
        <v>26</v>
      </c>
      <c r="D589" s="432"/>
      <c r="E589" s="432"/>
      <c r="F589" s="432"/>
      <c r="G589" s="432"/>
      <c r="H589" s="430"/>
      <c r="I589" s="430"/>
      <c r="J589" s="530" t="s">
        <v>97</v>
      </c>
      <c r="K589" s="480">
        <v>2.2799999999999998</v>
      </c>
      <c r="L589" s="374">
        <v>6</v>
      </c>
    </row>
    <row r="590" spans="1:12" ht="19.5" customHeight="1">
      <c r="A590" s="531"/>
      <c r="B590" s="532"/>
      <c r="C590" s="431"/>
      <c r="H590" s="430"/>
      <c r="I590" s="430"/>
      <c r="J590" s="530" t="s">
        <v>98</v>
      </c>
      <c r="K590" s="480">
        <v>2.88</v>
      </c>
      <c r="L590" s="374">
        <v>15</v>
      </c>
    </row>
    <row r="591" spans="1:12" ht="19.5" customHeight="1">
      <c r="A591" s="531"/>
      <c r="B591" s="532"/>
      <c r="C591" s="431"/>
      <c r="H591" s="430"/>
      <c r="I591" s="430"/>
      <c r="J591" s="530" t="s">
        <v>99</v>
      </c>
      <c r="K591" s="480">
        <v>4.08</v>
      </c>
      <c r="L591" s="374">
        <v>13</v>
      </c>
    </row>
    <row r="592" spans="1:12" ht="19.5" customHeight="1" thickBot="1">
      <c r="A592" s="531"/>
      <c r="B592" s="532"/>
      <c r="C592" s="431"/>
      <c r="H592" s="430"/>
      <c r="I592" s="430"/>
      <c r="J592" s="557" t="s">
        <v>100</v>
      </c>
      <c r="K592" s="558">
        <v>6.24</v>
      </c>
      <c r="L592" s="377">
        <v>16</v>
      </c>
    </row>
    <row r="593" spans="1:12" ht="19.5" customHeight="1">
      <c r="A593" s="526"/>
      <c r="B593" s="527"/>
      <c r="C593" s="431"/>
      <c r="H593" s="430"/>
      <c r="I593" s="430"/>
      <c r="J593" s="540"/>
      <c r="K593" s="541"/>
      <c r="L593" s="431"/>
    </row>
    <row r="594" spans="1:12" ht="19.5" customHeight="1">
      <c r="A594" s="526"/>
      <c r="B594" s="527"/>
      <c r="C594" s="431"/>
      <c r="H594" s="430"/>
      <c r="I594" s="430"/>
      <c r="J594" s="540"/>
      <c r="K594" s="541"/>
      <c r="L594" s="431"/>
    </row>
    <row r="595" spans="1:12" ht="19.5" customHeight="1">
      <c r="A595" s="483" t="s">
        <v>969</v>
      </c>
      <c r="B595" s="299"/>
      <c r="C595" s="432"/>
      <c r="H595" s="430"/>
      <c r="I595" s="430"/>
      <c r="J595" s="540"/>
      <c r="K595" s="541"/>
      <c r="L595" s="431"/>
    </row>
    <row r="596" spans="1:12" ht="19.5" customHeight="1">
      <c r="A596" s="353" t="s">
        <v>970</v>
      </c>
      <c r="B596" s="299"/>
      <c r="C596" s="480">
        <v>28</v>
      </c>
      <c r="H596" s="430"/>
      <c r="I596" s="430"/>
      <c r="J596" s="597" t="s">
        <v>1184</v>
      </c>
      <c r="K596" s="541"/>
      <c r="L596" s="431"/>
    </row>
    <row r="597" spans="1:12" ht="19.5" customHeight="1">
      <c r="A597" s="353" t="s">
        <v>971</v>
      </c>
      <c r="B597" s="299"/>
      <c r="C597" s="480">
        <v>36</v>
      </c>
      <c r="H597" s="430"/>
      <c r="I597" s="430"/>
      <c r="J597" s="598" t="s">
        <v>1185</v>
      </c>
      <c r="K597" s="541"/>
      <c r="L597" s="374">
        <v>285</v>
      </c>
    </row>
    <row r="598" spans="1:12" ht="19.5" customHeight="1">
      <c r="A598" s="353" t="s">
        <v>972</v>
      </c>
      <c r="B598" s="299"/>
      <c r="C598" s="480">
        <v>37</v>
      </c>
      <c r="H598" s="430"/>
      <c r="I598" s="430"/>
      <c r="J598" s="598" t="s">
        <v>1186</v>
      </c>
      <c r="K598" s="541"/>
      <c r="L598" s="374">
        <v>332</v>
      </c>
    </row>
    <row r="599" spans="1:12" ht="19.5" customHeight="1">
      <c r="A599" s="353" t="s">
        <v>973</v>
      </c>
      <c r="B599" s="299"/>
      <c r="C599" s="480">
        <v>48</v>
      </c>
      <c r="H599" s="430"/>
      <c r="I599" s="430"/>
      <c r="J599" s="598" t="s">
        <v>1187</v>
      </c>
      <c r="K599" s="541"/>
      <c r="L599" s="374">
        <v>378</v>
      </c>
    </row>
    <row r="600" spans="1:12" ht="19.5" customHeight="1">
      <c r="A600" s="353" t="s">
        <v>974</v>
      </c>
      <c r="B600" s="299"/>
      <c r="C600" s="480">
        <v>67</v>
      </c>
      <c r="H600" s="430"/>
      <c r="I600" s="430"/>
      <c r="J600" s="598" t="s">
        <v>1188</v>
      </c>
      <c r="K600" s="430"/>
      <c r="L600" s="444">
        <v>428</v>
      </c>
    </row>
    <row r="601" spans="1:12" ht="19.5" customHeight="1">
      <c r="A601" s="353" t="s">
        <v>1192</v>
      </c>
      <c r="B601" s="299"/>
      <c r="C601" s="480">
        <v>36</v>
      </c>
      <c r="H601" s="430"/>
      <c r="I601" s="430"/>
      <c r="J601" s="598" t="s">
        <v>1189</v>
      </c>
      <c r="K601" s="430"/>
      <c r="L601" s="444">
        <v>446</v>
      </c>
    </row>
    <row r="602" spans="1:12" ht="19.5" customHeight="1">
      <c r="A602" s="353" t="s">
        <v>975</v>
      </c>
      <c r="B602" s="299"/>
      <c r="C602" s="480">
        <v>37</v>
      </c>
      <c r="H602" s="430"/>
      <c r="I602" s="430"/>
      <c r="J602" s="481" t="s">
        <v>1018</v>
      </c>
    </row>
    <row r="603" spans="1:12" ht="19.5" customHeight="1">
      <c r="A603" s="353" t="s">
        <v>976</v>
      </c>
      <c r="B603" s="299"/>
      <c r="C603" s="480">
        <v>37</v>
      </c>
      <c r="H603" s="430"/>
      <c r="I603" s="430"/>
      <c r="J603" s="221" t="s">
        <v>1019</v>
      </c>
      <c r="L603" s="479">
        <v>96</v>
      </c>
    </row>
    <row r="604" spans="1:12" ht="19.5" customHeight="1">
      <c r="A604" s="353" t="s">
        <v>977</v>
      </c>
      <c r="B604" s="299"/>
      <c r="C604" s="480">
        <v>48</v>
      </c>
      <c r="H604" s="430"/>
      <c r="I604" s="430"/>
      <c r="J604" s="221" t="s">
        <v>1020</v>
      </c>
      <c r="L604" s="479">
        <v>112</v>
      </c>
    </row>
    <row r="605" spans="1:12" ht="19.5" customHeight="1">
      <c r="A605" s="353" t="s">
        <v>978</v>
      </c>
      <c r="B605" s="299"/>
      <c r="C605" s="480">
        <v>48</v>
      </c>
      <c r="J605" s="221" t="s">
        <v>1021</v>
      </c>
      <c r="L605" s="479">
        <v>198</v>
      </c>
    </row>
    <row r="606" spans="1:12" ht="19.5" customHeight="1">
      <c r="A606" s="353" t="s">
        <v>1191</v>
      </c>
      <c r="B606" s="299"/>
      <c r="C606" s="480">
        <v>67</v>
      </c>
      <c r="J606" s="524"/>
      <c r="K606" s="525"/>
      <c r="L606" s="431"/>
    </row>
    <row r="607" spans="1:12" ht="19.5" customHeight="1">
      <c r="A607" s="353" t="s">
        <v>979</v>
      </c>
      <c r="B607" s="299"/>
      <c r="C607" s="480">
        <v>67</v>
      </c>
      <c r="J607" s="221" t="s">
        <v>1023</v>
      </c>
      <c r="L607" s="479">
        <v>121</v>
      </c>
    </row>
    <row r="608" spans="1:12" ht="19.5" customHeight="1">
      <c r="A608" s="299"/>
      <c r="B608" s="299"/>
      <c r="J608" s="221" t="s">
        <v>1024</v>
      </c>
      <c r="L608" s="479">
        <v>141</v>
      </c>
    </row>
    <row r="609" spans="1:12" ht="19.5" customHeight="1">
      <c r="A609" s="353" t="s">
        <v>1197</v>
      </c>
      <c r="B609" s="299"/>
      <c r="C609" s="479">
        <v>54</v>
      </c>
      <c r="J609" s="221" t="s">
        <v>1025</v>
      </c>
      <c r="L609" s="479">
        <v>185</v>
      </c>
    </row>
    <row r="610" spans="1:12" ht="19.5" customHeight="1">
      <c r="A610" s="353" t="s">
        <v>981</v>
      </c>
      <c r="B610" s="299"/>
      <c r="C610" s="479">
        <v>60</v>
      </c>
      <c r="J610" s="221" t="s">
        <v>1022</v>
      </c>
      <c r="L610" s="479">
        <v>211</v>
      </c>
    </row>
    <row r="611" spans="1:12" ht="19.5" customHeight="1">
      <c r="A611" s="353" t="s">
        <v>982</v>
      </c>
      <c r="B611" s="299"/>
      <c r="C611" s="479">
        <v>60</v>
      </c>
      <c r="J611" s="221" t="s">
        <v>1026</v>
      </c>
      <c r="L611" s="479">
        <v>264</v>
      </c>
    </row>
    <row r="612" spans="1:12" ht="19.5" customHeight="1">
      <c r="A612" s="353" t="s">
        <v>980</v>
      </c>
      <c r="B612" s="299"/>
      <c r="C612" s="479">
        <v>65</v>
      </c>
      <c r="J612" s="524"/>
      <c r="K612" s="525"/>
      <c r="L612" s="431"/>
    </row>
    <row r="613" spans="1:12" ht="19.5" customHeight="1">
      <c r="A613" s="353" t="s">
        <v>1198</v>
      </c>
      <c r="B613" s="299"/>
      <c r="C613" s="479">
        <v>74</v>
      </c>
      <c r="J613" s="221" t="s">
        <v>1306</v>
      </c>
      <c r="K613" s="525"/>
      <c r="L613" s="611">
        <v>52</v>
      </c>
    </row>
    <row r="614" spans="1:12" ht="19.5" customHeight="1">
      <c r="A614" s="299"/>
      <c r="B614" s="299"/>
      <c r="J614" s="221" t="s">
        <v>1027</v>
      </c>
      <c r="L614" s="479">
        <v>53</v>
      </c>
    </row>
    <row r="615" spans="1:12" ht="19.5" customHeight="1">
      <c r="A615" s="353" t="s">
        <v>983</v>
      </c>
      <c r="B615" s="299"/>
      <c r="C615" s="479">
        <v>26</v>
      </c>
      <c r="J615" s="221" t="s">
        <v>1153</v>
      </c>
      <c r="L615" s="479">
        <v>60</v>
      </c>
    </row>
    <row r="616" spans="1:12" ht="19.5" customHeight="1">
      <c r="A616" s="353" t="s">
        <v>984</v>
      </c>
      <c r="B616" s="299"/>
      <c r="C616" s="479">
        <v>28</v>
      </c>
      <c r="J616" s="221" t="s">
        <v>1154</v>
      </c>
      <c r="L616" s="479">
        <v>68</v>
      </c>
    </row>
    <row r="617" spans="1:12" ht="19.5" customHeight="1">
      <c r="A617" s="353" t="s">
        <v>985</v>
      </c>
      <c r="B617" s="299"/>
      <c r="C617" s="479">
        <v>32</v>
      </c>
      <c r="J617" s="221" t="s">
        <v>1193</v>
      </c>
      <c r="L617" s="479">
        <v>82</v>
      </c>
    </row>
    <row r="618" spans="1:12" ht="19.5" customHeight="1">
      <c r="A618" s="353" t="s">
        <v>986</v>
      </c>
      <c r="B618" s="299"/>
      <c r="C618" s="479">
        <v>36</v>
      </c>
      <c r="J618" s="221" t="s">
        <v>1307</v>
      </c>
      <c r="L618" s="479">
        <v>134</v>
      </c>
    </row>
    <row r="619" spans="1:12" ht="19.5" customHeight="1">
      <c r="A619" s="353" t="s">
        <v>987</v>
      </c>
      <c r="B619" s="299"/>
      <c r="C619" s="479">
        <v>48</v>
      </c>
      <c r="J619" s="221" t="s">
        <v>1194</v>
      </c>
      <c r="L619" s="479">
        <v>137</v>
      </c>
    </row>
    <row r="620" spans="1:12" ht="19.5" customHeight="1">
      <c r="A620" s="299"/>
      <c r="B620" s="299"/>
      <c r="C620" s="432"/>
      <c r="J620" s="221" t="s">
        <v>1308</v>
      </c>
      <c r="L620" s="479">
        <v>137</v>
      </c>
    </row>
    <row r="621" spans="1:12" ht="19.5" customHeight="1">
      <c r="A621" s="353" t="s">
        <v>988</v>
      </c>
      <c r="B621" s="299"/>
      <c r="C621" s="480">
        <v>26</v>
      </c>
      <c r="J621" s="221" t="s">
        <v>1195</v>
      </c>
      <c r="L621" s="479">
        <v>137</v>
      </c>
    </row>
    <row r="622" spans="1:12" ht="19.5" customHeight="1">
      <c r="A622" s="353" t="s">
        <v>989</v>
      </c>
      <c r="B622" s="299"/>
      <c r="C622" s="480">
        <v>32</v>
      </c>
    </row>
    <row r="623" spans="1:12" ht="19.5" customHeight="1">
      <c r="A623" s="353" t="s">
        <v>990</v>
      </c>
      <c r="B623" s="299"/>
      <c r="C623" s="480">
        <v>32</v>
      </c>
      <c r="J623" s="221" t="s">
        <v>1309</v>
      </c>
      <c r="L623" s="479">
        <v>39</v>
      </c>
    </row>
    <row r="624" spans="1:12" ht="19.5" customHeight="1">
      <c r="A624" s="353" t="s">
        <v>991</v>
      </c>
      <c r="B624" s="299"/>
      <c r="C624" s="480">
        <v>39</v>
      </c>
      <c r="J624" s="221" t="s">
        <v>1028</v>
      </c>
      <c r="L624" s="479">
        <v>41</v>
      </c>
    </row>
    <row r="625" spans="1:12" ht="19.5" customHeight="1">
      <c r="A625" s="353" t="s">
        <v>992</v>
      </c>
      <c r="B625" s="299"/>
      <c r="C625" s="480">
        <v>39</v>
      </c>
      <c r="J625" s="221" t="s">
        <v>1264</v>
      </c>
      <c r="L625" s="479">
        <v>41</v>
      </c>
    </row>
    <row r="626" spans="1:12" ht="19.5" customHeight="1">
      <c r="A626" s="353" t="s">
        <v>993</v>
      </c>
      <c r="B626" s="299"/>
      <c r="C626" s="480">
        <v>52</v>
      </c>
      <c r="J626" s="221" t="s">
        <v>1155</v>
      </c>
      <c r="L626" s="479">
        <v>41</v>
      </c>
    </row>
    <row r="627" spans="1:12" ht="19.5" customHeight="1">
      <c r="A627" s="353" t="s">
        <v>994</v>
      </c>
      <c r="B627" s="299"/>
      <c r="C627" s="480">
        <v>52</v>
      </c>
      <c r="J627" s="221" t="s">
        <v>1156</v>
      </c>
      <c r="L627" s="479">
        <v>62</v>
      </c>
    </row>
    <row r="628" spans="1:12" ht="19.5" customHeight="1">
      <c r="A628" s="353" t="s">
        <v>995</v>
      </c>
      <c r="B628" s="299"/>
      <c r="C628" s="480">
        <v>52</v>
      </c>
      <c r="J628" s="221" t="s">
        <v>1263</v>
      </c>
      <c r="L628" s="479">
        <v>62</v>
      </c>
    </row>
    <row r="629" spans="1:12" ht="19.5" customHeight="1">
      <c r="J629" s="221" t="s">
        <v>1246</v>
      </c>
      <c r="L629" s="479">
        <v>85</v>
      </c>
    </row>
    <row r="630" spans="1:12" ht="19.5" customHeight="1">
      <c r="A630" s="221" t="s">
        <v>996</v>
      </c>
      <c r="C630" s="479">
        <v>28</v>
      </c>
      <c r="J630" s="221" t="s">
        <v>1196</v>
      </c>
      <c r="L630" s="479">
        <v>97</v>
      </c>
    </row>
    <row r="631" spans="1:12" ht="19.5" customHeight="1">
      <c r="A631" s="221" t="s">
        <v>997</v>
      </c>
      <c r="C631" s="479">
        <v>28</v>
      </c>
      <c r="J631" s="221" t="s">
        <v>1262</v>
      </c>
      <c r="L631" s="479">
        <v>97</v>
      </c>
    </row>
    <row r="632" spans="1:12" ht="19.5" customHeight="1">
      <c r="A632" s="221" t="s">
        <v>998</v>
      </c>
      <c r="C632" s="479">
        <v>30</v>
      </c>
      <c r="J632" s="221" t="s">
        <v>1247</v>
      </c>
      <c r="L632" s="479">
        <v>110</v>
      </c>
    </row>
    <row r="633" spans="1:12" ht="19.5" customHeight="1">
      <c r="A633" s="221" t="s">
        <v>999</v>
      </c>
      <c r="C633" s="479">
        <v>36</v>
      </c>
      <c r="J633" s="481" t="s">
        <v>1029</v>
      </c>
    </row>
    <row r="634" spans="1:12" ht="19.5" customHeight="1">
      <c r="A634" s="221" t="s">
        <v>1000</v>
      </c>
      <c r="C634" s="479">
        <v>48</v>
      </c>
      <c r="J634" s="221" t="s">
        <v>1030</v>
      </c>
      <c r="L634" s="479">
        <v>16</v>
      </c>
    </row>
    <row r="635" spans="1:12" ht="19.5" customHeight="1">
      <c r="A635" s="620"/>
      <c r="B635" s="621"/>
      <c r="C635" s="622"/>
      <c r="J635" s="221" t="s">
        <v>1031</v>
      </c>
      <c r="L635" s="479">
        <v>30</v>
      </c>
    </row>
    <row r="636" spans="1:12" ht="19.5" customHeight="1">
      <c r="A636" s="221" t="s">
        <v>1002</v>
      </c>
      <c r="C636" s="479">
        <v>42</v>
      </c>
      <c r="J636" s="221" t="s">
        <v>1032</v>
      </c>
      <c r="L636" s="479">
        <v>43</v>
      </c>
    </row>
    <row r="637" spans="1:12" ht="19.5" customHeight="1">
      <c r="A637" s="221" t="s">
        <v>1003</v>
      </c>
      <c r="C637" s="479">
        <v>46</v>
      </c>
      <c r="J637" s="221" t="s">
        <v>1033</v>
      </c>
      <c r="L637" s="479">
        <v>80</v>
      </c>
    </row>
    <row r="638" spans="1:12" ht="19.5" customHeight="1">
      <c r="A638" s="221" t="s">
        <v>1001</v>
      </c>
      <c r="C638" s="479">
        <v>52</v>
      </c>
      <c r="J638" s="221" t="s">
        <v>1034</v>
      </c>
      <c r="L638" s="479">
        <v>116</v>
      </c>
    </row>
    <row r="639" spans="1:12" ht="19.5" customHeight="1">
      <c r="A639" s="221" t="s">
        <v>1004</v>
      </c>
      <c r="C639" s="479">
        <v>58</v>
      </c>
    </row>
    <row r="640" spans="1:12" ht="19.5" customHeight="1">
      <c r="A640" s="481"/>
      <c r="J640" s="485"/>
      <c r="L640" s="489"/>
    </row>
    <row r="641" spans="1:12" ht="19.5" customHeight="1">
      <c r="A641" s="221" t="s">
        <v>1009</v>
      </c>
      <c r="C641" s="479">
        <v>223</v>
      </c>
      <c r="J641" s="486" t="s">
        <v>1035</v>
      </c>
      <c r="L641" s="490">
        <v>120</v>
      </c>
    </row>
    <row r="642" spans="1:12" ht="19.5" customHeight="1">
      <c r="A642" s="221" t="s">
        <v>1010</v>
      </c>
      <c r="C642" s="479">
        <v>223</v>
      </c>
      <c r="J642" s="487"/>
      <c r="L642" s="490"/>
    </row>
    <row r="643" spans="1:12" ht="19.5" customHeight="1">
      <c r="A643" s="221" t="s">
        <v>1011</v>
      </c>
      <c r="C643" s="479">
        <v>223</v>
      </c>
      <c r="J643" s="488"/>
      <c r="L643" s="491"/>
    </row>
    <row r="644" spans="1:12" ht="19.5" customHeight="1" thickBot="1">
      <c r="A644" s="221" t="s">
        <v>1012</v>
      </c>
      <c r="B644" s="91"/>
      <c r="C644" s="482">
        <v>320</v>
      </c>
    </row>
    <row r="645" spans="1:12" ht="19.5" customHeight="1" thickBot="1">
      <c r="A645" s="221" t="s">
        <v>1190</v>
      </c>
      <c r="B645" s="91"/>
      <c r="C645" s="482">
        <v>320</v>
      </c>
      <c r="J645" s="591" t="s">
        <v>1146</v>
      </c>
      <c r="L645" s="590" t="s">
        <v>1147</v>
      </c>
    </row>
    <row r="646" spans="1:12" ht="19.5" customHeight="1">
      <c r="A646" s="221" t="s">
        <v>1157</v>
      </c>
      <c r="C646" s="479">
        <v>320</v>
      </c>
      <c r="J646" s="488" t="s">
        <v>1148</v>
      </c>
      <c r="L646" s="479">
        <v>143</v>
      </c>
    </row>
    <row r="647" spans="1:12" ht="19.5" customHeight="1">
      <c r="A647" s="612" t="s">
        <v>1005</v>
      </c>
      <c r="B647" s="613"/>
      <c r="C647" s="614"/>
      <c r="J647" s="221" t="s">
        <v>1149</v>
      </c>
      <c r="L647" s="479">
        <v>171</v>
      </c>
    </row>
    <row r="648" spans="1:12" ht="19.5" customHeight="1">
      <c r="A648" s="221" t="s">
        <v>1006</v>
      </c>
      <c r="C648" s="479">
        <v>16</v>
      </c>
      <c r="J648" s="221" t="s">
        <v>1150</v>
      </c>
      <c r="L648" s="479">
        <v>178</v>
      </c>
    </row>
    <row r="649" spans="1:12" ht="19.5" customHeight="1">
      <c r="A649" s="221" t="s">
        <v>1007</v>
      </c>
      <c r="C649" s="479">
        <v>20</v>
      </c>
      <c r="J649" s="221" t="s">
        <v>1151</v>
      </c>
      <c r="L649" s="479">
        <v>182</v>
      </c>
    </row>
    <row r="650" spans="1:12" ht="19.5" customHeight="1">
      <c r="A650" s="221" t="s">
        <v>1008</v>
      </c>
      <c r="C650" s="479">
        <v>20</v>
      </c>
      <c r="J650" s="221" t="s">
        <v>1152</v>
      </c>
      <c r="L650" s="479">
        <v>238</v>
      </c>
    </row>
    <row r="651" spans="1:12" ht="19.5" customHeight="1"/>
    <row r="652" spans="1:12" ht="19.5" customHeight="1">
      <c r="A652" s="221" t="s">
        <v>1013</v>
      </c>
      <c r="C652" s="479">
        <v>32</v>
      </c>
      <c r="J652" s="221" t="s">
        <v>1200</v>
      </c>
      <c r="L652" s="593">
        <v>101</v>
      </c>
    </row>
    <row r="653" spans="1:12" ht="19.5" customHeight="1">
      <c r="A653" s="221" t="s">
        <v>1014</v>
      </c>
      <c r="C653" s="479">
        <v>40</v>
      </c>
      <c r="J653" s="221" t="s">
        <v>1201</v>
      </c>
      <c r="L653" s="491">
        <v>137</v>
      </c>
    </row>
    <row r="654" spans="1:12" ht="19.5" customHeight="1">
      <c r="A654" s="221" t="s">
        <v>1015</v>
      </c>
      <c r="C654" s="479">
        <v>43</v>
      </c>
      <c r="J654" s="221" t="s">
        <v>1202</v>
      </c>
      <c r="L654" s="479">
        <v>137</v>
      </c>
    </row>
    <row r="655" spans="1:12" ht="19.5" customHeight="1">
      <c r="A655" s="221" t="s">
        <v>1016</v>
      </c>
      <c r="C655" s="479">
        <v>48</v>
      </c>
      <c r="J655" s="221" t="s">
        <v>1203</v>
      </c>
      <c r="L655" s="479">
        <v>137</v>
      </c>
    </row>
    <row r="656" spans="1:12" ht="19.5" customHeight="1">
      <c r="A656" s="221" t="s">
        <v>1017</v>
      </c>
      <c r="C656" s="479">
        <v>54</v>
      </c>
      <c r="J656" s="221" t="s">
        <v>1204</v>
      </c>
      <c r="L656" s="479">
        <v>143</v>
      </c>
    </row>
    <row r="657" spans="1:12" ht="19.5" customHeight="1">
      <c r="J657" s="221" t="s">
        <v>1205</v>
      </c>
      <c r="L657" s="479">
        <v>143</v>
      </c>
    </row>
    <row r="658" spans="1:12" ht="19.5" customHeight="1">
      <c r="A658" s="594" t="s">
        <v>1167</v>
      </c>
      <c r="C658" s="593" t="s">
        <v>790</v>
      </c>
      <c r="J658" s="221" t="s">
        <v>1206</v>
      </c>
      <c r="L658" s="479">
        <v>143</v>
      </c>
    </row>
    <row r="659" spans="1:12" ht="19.5" customHeight="1">
      <c r="A659" s="221" t="s">
        <v>1168</v>
      </c>
      <c r="C659" s="479">
        <v>62</v>
      </c>
      <c r="J659" s="221" t="s">
        <v>1207</v>
      </c>
      <c r="L659" s="479">
        <v>158</v>
      </c>
    </row>
    <row r="660" spans="1:12" ht="19.5" customHeight="1">
      <c r="A660" s="221" t="s">
        <v>1199</v>
      </c>
      <c r="C660" s="479">
        <v>73</v>
      </c>
      <c r="J660" s="221" t="s">
        <v>1221</v>
      </c>
      <c r="L660" s="479">
        <v>264</v>
      </c>
    </row>
    <row r="661" spans="1:12" ht="19.5" customHeight="1">
      <c r="A661" s="221" t="s">
        <v>1169</v>
      </c>
      <c r="C661" s="479">
        <v>132</v>
      </c>
    </row>
    <row r="662" spans="1:12" ht="19.5" customHeight="1">
      <c r="A662" s="221" t="s">
        <v>1170</v>
      </c>
      <c r="C662" s="479">
        <v>134</v>
      </c>
      <c r="J662" s="221" t="s">
        <v>1310</v>
      </c>
      <c r="L662" s="479">
        <v>30</v>
      </c>
    </row>
    <row r="663" spans="1:12" ht="19.5" customHeight="1">
      <c r="A663" s="221" t="s">
        <v>1261</v>
      </c>
      <c r="C663" s="479">
        <v>132</v>
      </c>
      <c r="J663" s="221" t="s">
        <v>1248</v>
      </c>
      <c r="L663" s="479">
        <v>87</v>
      </c>
    </row>
    <row r="664" spans="1:12" ht="19.5" customHeight="1">
      <c r="J664" s="221" t="s">
        <v>1249</v>
      </c>
      <c r="L664" s="479">
        <v>106</v>
      </c>
    </row>
    <row r="665" spans="1:12" ht="19.5" customHeight="1">
      <c r="A665" s="594" t="s">
        <v>1171</v>
      </c>
      <c r="C665" s="479" t="s">
        <v>790</v>
      </c>
      <c r="J665" s="221" t="s">
        <v>1250</v>
      </c>
      <c r="L665" s="479">
        <v>102</v>
      </c>
    </row>
    <row r="666" spans="1:12" ht="19.5" customHeight="1">
      <c r="A666" s="221" t="s">
        <v>1172</v>
      </c>
      <c r="C666" s="479">
        <v>63</v>
      </c>
      <c r="J666" s="221" t="s">
        <v>1251</v>
      </c>
      <c r="L666" s="479">
        <v>125</v>
      </c>
    </row>
    <row r="667" spans="1:12" ht="19.5" customHeight="1">
      <c r="A667" s="221" t="s">
        <v>1173</v>
      </c>
      <c r="C667" s="479">
        <v>73</v>
      </c>
    </row>
    <row r="668" spans="1:12" ht="19.5" customHeight="1" thickBot="1">
      <c r="A668" s="221" t="s">
        <v>1174</v>
      </c>
      <c r="C668" s="479">
        <v>76</v>
      </c>
    </row>
    <row r="669" spans="1:12" ht="19.5" customHeight="1" thickBot="1">
      <c r="A669" s="221" t="s">
        <v>1175</v>
      </c>
      <c r="C669" s="479">
        <v>76</v>
      </c>
      <c r="H669" s="430"/>
      <c r="I669" s="430"/>
      <c r="J669" s="591" t="s">
        <v>1158</v>
      </c>
      <c r="L669" s="592" t="s">
        <v>1159</v>
      </c>
    </row>
    <row r="670" spans="1:12" ht="19.5" customHeight="1">
      <c r="A670" s="430"/>
      <c r="B670" s="430"/>
      <c r="H670" s="430"/>
      <c r="I670" s="430"/>
      <c r="J670" s="488" t="s">
        <v>1160</v>
      </c>
      <c r="L670" s="491">
        <v>43</v>
      </c>
    </row>
    <row r="671" spans="1:12" ht="19.5" customHeight="1">
      <c r="A671" s="430"/>
      <c r="B671" s="430"/>
      <c r="H671" s="430"/>
      <c r="I671" s="430"/>
      <c r="J671" s="221" t="s">
        <v>1161</v>
      </c>
      <c r="L671" s="479">
        <v>43</v>
      </c>
    </row>
    <row r="672" spans="1:12" ht="19.5" customHeight="1">
      <c r="A672" s="599" t="s">
        <v>969</v>
      </c>
      <c r="B672" s="430"/>
      <c r="H672" s="430"/>
      <c r="I672" s="430"/>
      <c r="J672" s="221" t="s">
        <v>1162</v>
      </c>
      <c r="L672" s="479">
        <v>61</v>
      </c>
    </row>
    <row r="673" spans="1:12" ht="19.5" customHeight="1">
      <c r="A673" s="479" t="s">
        <v>1208</v>
      </c>
      <c r="B673" s="430"/>
      <c r="C673" s="479">
        <v>37</v>
      </c>
      <c r="H673" s="430"/>
      <c r="I673" s="430"/>
      <c r="J673" s="221" t="s">
        <v>1163</v>
      </c>
      <c r="L673" s="479">
        <v>61</v>
      </c>
    </row>
    <row r="674" spans="1:12" ht="19.5" customHeight="1">
      <c r="A674" s="479" t="s">
        <v>1209</v>
      </c>
      <c r="B674" s="430"/>
      <c r="C674" s="479">
        <v>37</v>
      </c>
      <c r="H674" s="430"/>
      <c r="I674" s="430"/>
      <c r="J674" s="221" t="s">
        <v>1164</v>
      </c>
      <c r="L674" s="479">
        <v>70</v>
      </c>
    </row>
    <row r="675" spans="1:12" ht="19.5" customHeight="1">
      <c r="A675" s="479" t="s">
        <v>1210</v>
      </c>
      <c r="B675" s="430"/>
      <c r="C675" s="479">
        <v>37</v>
      </c>
      <c r="H675" s="430"/>
      <c r="I675" s="430"/>
      <c r="J675" s="221" t="s">
        <v>1165</v>
      </c>
      <c r="L675" s="479">
        <v>70</v>
      </c>
    </row>
    <row r="676" spans="1:12" ht="19.5" customHeight="1">
      <c r="A676" s="479" t="s">
        <v>1211</v>
      </c>
      <c r="B676" s="430"/>
      <c r="C676" s="479">
        <v>47</v>
      </c>
      <c r="H676" s="430"/>
      <c r="I676" s="430"/>
      <c r="J676" s="221" t="s">
        <v>1166</v>
      </c>
      <c r="L676" s="479">
        <v>70</v>
      </c>
    </row>
    <row r="677" spans="1:12" ht="19.5" customHeight="1">
      <c r="A677" s="479" t="s">
        <v>1212</v>
      </c>
      <c r="B677" s="430"/>
      <c r="C677" s="479">
        <v>47</v>
      </c>
      <c r="H677" s="430"/>
      <c r="I677" s="430"/>
    </row>
    <row r="678" spans="1:12" ht="19.5" customHeight="1" thickBot="1">
      <c r="A678" s="479" t="s">
        <v>1213</v>
      </c>
      <c r="B678" s="430"/>
      <c r="C678" s="479">
        <v>67</v>
      </c>
      <c r="H678" s="430"/>
      <c r="I678" s="430"/>
      <c r="J678" s="430"/>
      <c r="K678" s="430"/>
    </row>
    <row r="679" spans="1:12" ht="19.5" customHeight="1" thickBot="1">
      <c r="A679" s="479" t="s">
        <v>1214</v>
      </c>
      <c r="B679" s="430"/>
      <c r="C679" s="479">
        <v>67</v>
      </c>
      <c r="H679" s="430"/>
      <c r="I679" s="430"/>
      <c r="J679" s="608" t="s">
        <v>1270</v>
      </c>
      <c r="K679" s="430"/>
      <c r="L679" s="607" t="s">
        <v>790</v>
      </c>
    </row>
    <row r="680" spans="1:12" ht="19.5" customHeight="1">
      <c r="A680" s="479" t="s">
        <v>1215</v>
      </c>
      <c r="B680" s="430"/>
      <c r="C680" s="479">
        <v>67</v>
      </c>
      <c r="H680" s="430"/>
      <c r="I680" s="430"/>
      <c r="J680" s="491" t="s">
        <v>1267</v>
      </c>
      <c r="K680" s="430"/>
      <c r="L680" s="491">
        <v>77</v>
      </c>
    </row>
    <row r="681" spans="1:12" ht="19.5" customHeight="1">
      <c r="A681" s="430"/>
      <c r="B681" s="430"/>
      <c r="H681" s="430"/>
      <c r="I681" s="430"/>
      <c r="J681" s="491" t="s">
        <v>1268</v>
      </c>
      <c r="K681" s="430"/>
      <c r="L681" s="491">
        <v>93</v>
      </c>
    </row>
    <row r="682" spans="1:12" ht="19.5" customHeight="1">
      <c r="A682" s="479" t="s">
        <v>1216</v>
      </c>
      <c r="B682" s="430"/>
      <c r="C682" s="479">
        <v>30</v>
      </c>
      <c r="H682" s="430"/>
      <c r="I682" s="430"/>
      <c r="J682" s="491" t="s">
        <v>1269</v>
      </c>
      <c r="K682" s="430"/>
      <c r="L682" s="491">
        <v>98</v>
      </c>
    </row>
    <row r="683" spans="1:12" ht="19.5" customHeight="1" thickBot="1">
      <c r="A683" s="479" t="s">
        <v>1217</v>
      </c>
      <c r="B683" s="430"/>
      <c r="C683" s="479">
        <v>36</v>
      </c>
      <c r="H683" s="430"/>
      <c r="I683" s="430"/>
      <c r="J683" s="430"/>
      <c r="K683" s="430"/>
    </row>
    <row r="684" spans="1:12" ht="19.5" customHeight="1">
      <c r="A684" s="479" t="s">
        <v>1218</v>
      </c>
      <c r="B684" s="430"/>
      <c r="C684" s="479">
        <v>37</v>
      </c>
      <c r="H684" s="430"/>
      <c r="I684" s="430"/>
      <c r="J684" s="610" t="s">
        <v>1271</v>
      </c>
      <c r="K684" s="430"/>
      <c r="L684" s="609" t="s">
        <v>790</v>
      </c>
    </row>
    <row r="685" spans="1:12" ht="19.5" customHeight="1">
      <c r="A685" s="479" t="s">
        <v>1219</v>
      </c>
      <c r="B685" s="430"/>
      <c r="C685" s="479">
        <v>52</v>
      </c>
      <c r="H685" s="430"/>
      <c r="I685" s="430"/>
      <c r="J685" s="479" t="s">
        <v>1272</v>
      </c>
      <c r="K685" s="430"/>
      <c r="L685" s="479">
        <v>28</v>
      </c>
    </row>
    <row r="686" spans="1:12" ht="19.5" customHeight="1">
      <c r="A686" s="479" t="s">
        <v>1220</v>
      </c>
      <c r="B686" s="430"/>
      <c r="C686" s="479">
        <v>60</v>
      </c>
      <c r="H686" s="430"/>
      <c r="I686" s="430"/>
      <c r="J686" s="479" t="s">
        <v>1273</v>
      </c>
      <c r="K686" s="430"/>
      <c r="L686" s="479">
        <v>43</v>
      </c>
    </row>
    <row r="687" spans="1:12" ht="19.5" customHeight="1">
      <c r="A687" s="430"/>
      <c r="B687" s="430"/>
      <c r="H687" s="430"/>
      <c r="I687" s="430"/>
      <c r="J687" s="479" t="s">
        <v>1274</v>
      </c>
      <c r="K687" s="430"/>
      <c r="L687" s="479">
        <v>50</v>
      </c>
    </row>
    <row r="688" spans="1:12" ht="19.5" customHeight="1">
      <c r="A688" s="599" t="s">
        <v>1222</v>
      </c>
      <c r="B688" s="430"/>
      <c r="H688" s="430"/>
      <c r="I688" s="430"/>
      <c r="J688" s="479" t="s">
        <v>1275</v>
      </c>
      <c r="K688" s="430"/>
      <c r="L688" s="479">
        <v>80</v>
      </c>
    </row>
    <row r="689" spans="1:12" ht="19.5" customHeight="1">
      <c r="A689" s="479" t="s">
        <v>1223</v>
      </c>
      <c r="B689" s="430"/>
      <c r="C689" s="479">
        <v>121</v>
      </c>
      <c r="H689" s="430"/>
      <c r="I689" s="430"/>
      <c r="J689" s="479" t="s">
        <v>1276</v>
      </c>
      <c r="K689" s="430"/>
      <c r="L689" s="479">
        <v>93</v>
      </c>
    </row>
    <row r="690" spans="1:12" ht="19.5" customHeight="1">
      <c r="A690" s="479" t="s">
        <v>1224</v>
      </c>
      <c r="B690" s="430"/>
      <c r="C690" s="479">
        <v>148</v>
      </c>
      <c r="H690" s="430"/>
      <c r="I690" s="430"/>
      <c r="J690" s="479" t="s">
        <v>1277</v>
      </c>
      <c r="K690" s="430"/>
      <c r="L690" s="479">
        <v>106</v>
      </c>
    </row>
    <row r="691" spans="1:12" ht="19.5" customHeight="1" thickBot="1">
      <c r="A691" s="479" t="s">
        <v>1225</v>
      </c>
      <c r="B691" s="430"/>
      <c r="C691" s="479">
        <v>190</v>
      </c>
      <c r="H691" s="430"/>
      <c r="I691" s="430"/>
      <c r="J691" s="430"/>
      <c r="K691" s="430"/>
    </row>
    <row r="692" spans="1:12" ht="19.5" customHeight="1">
      <c r="A692" s="479" t="s">
        <v>1226</v>
      </c>
      <c r="B692" s="430"/>
      <c r="C692" s="479">
        <v>270</v>
      </c>
      <c r="H692" s="430"/>
      <c r="I692" s="430"/>
      <c r="J692" s="610" t="s">
        <v>1278</v>
      </c>
      <c r="K692" s="430"/>
      <c r="L692" s="609" t="s">
        <v>790</v>
      </c>
    </row>
    <row r="693" spans="1:12" ht="19.5" customHeight="1">
      <c r="A693" s="430"/>
      <c r="B693" s="430"/>
      <c r="H693" s="430"/>
      <c r="I693" s="430"/>
      <c r="J693" s="479" t="s">
        <v>1279</v>
      </c>
      <c r="K693" s="430"/>
      <c r="L693" s="479">
        <v>182</v>
      </c>
    </row>
    <row r="694" spans="1:12" ht="19.5" customHeight="1">
      <c r="A694" s="479" t="s">
        <v>1228</v>
      </c>
      <c r="B694" s="430"/>
      <c r="C694" s="479">
        <v>22</v>
      </c>
      <c r="H694" s="430"/>
      <c r="I694" s="430"/>
      <c r="J694" s="479" t="s">
        <v>1283</v>
      </c>
      <c r="K694" s="430"/>
      <c r="L694" s="479">
        <v>202</v>
      </c>
    </row>
    <row r="695" spans="1:12" ht="19.5" customHeight="1">
      <c r="A695" s="479" t="s">
        <v>1229</v>
      </c>
      <c r="B695" s="430"/>
      <c r="C695" s="479">
        <v>30</v>
      </c>
      <c r="H695" s="430"/>
      <c r="I695" s="430"/>
      <c r="J695" s="479" t="s">
        <v>1280</v>
      </c>
      <c r="K695" s="430"/>
      <c r="L695" s="479">
        <v>213</v>
      </c>
    </row>
    <row r="696" spans="1:12" ht="19.5" customHeight="1">
      <c r="A696" s="479" t="s">
        <v>1230</v>
      </c>
      <c r="B696" s="430"/>
      <c r="C696" s="479">
        <v>36</v>
      </c>
      <c r="H696" s="430"/>
      <c r="I696" s="430"/>
      <c r="J696" s="479" t="s">
        <v>1284</v>
      </c>
      <c r="K696" s="430"/>
      <c r="L696" s="479">
        <v>232</v>
      </c>
    </row>
    <row r="697" spans="1:12" ht="19.5" customHeight="1">
      <c r="A697" s="479" t="s">
        <v>1227</v>
      </c>
      <c r="B697" s="430"/>
      <c r="C697" s="479">
        <v>38</v>
      </c>
      <c r="H697" s="430"/>
      <c r="I697" s="430"/>
      <c r="J697" s="479" t="s">
        <v>1281</v>
      </c>
      <c r="K697" s="430"/>
      <c r="L697" s="479">
        <v>293</v>
      </c>
    </row>
    <row r="698" spans="1:12" ht="19.5" customHeight="1" thickBot="1">
      <c r="A698" s="430"/>
      <c r="B698" s="430"/>
      <c r="H698" s="430"/>
      <c r="I698" s="430"/>
      <c r="J698" s="479" t="s">
        <v>1285</v>
      </c>
      <c r="K698" s="430"/>
      <c r="L698" s="479">
        <v>324</v>
      </c>
    </row>
    <row r="699" spans="1:12" ht="19.5" customHeight="1" thickBot="1">
      <c r="A699" s="608" t="s">
        <v>1278</v>
      </c>
      <c r="B699" s="430"/>
      <c r="C699" s="607" t="s">
        <v>1147</v>
      </c>
      <c r="H699" s="430"/>
      <c r="I699" s="430"/>
      <c r="J699" s="479" t="s">
        <v>1282</v>
      </c>
      <c r="K699" s="430"/>
      <c r="L699" s="479">
        <v>345</v>
      </c>
    </row>
    <row r="700" spans="1:12" ht="19.5" customHeight="1">
      <c r="A700" s="491" t="s">
        <v>1287</v>
      </c>
      <c r="B700" s="430"/>
      <c r="C700" s="491">
        <v>139</v>
      </c>
      <c r="H700" s="430"/>
      <c r="I700" s="430"/>
      <c r="J700" s="479" t="s">
        <v>1286</v>
      </c>
      <c r="K700" s="430"/>
      <c r="L700" s="479">
        <v>366</v>
      </c>
    </row>
    <row r="701" spans="1:12" ht="19.5" customHeight="1" thickBot="1">
      <c r="A701" s="479" t="s">
        <v>1288</v>
      </c>
      <c r="B701" s="430"/>
      <c r="C701" s="491">
        <v>167</v>
      </c>
      <c r="H701" s="430"/>
      <c r="I701" s="430"/>
      <c r="J701" s="430"/>
      <c r="K701" s="430"/>
    </row>
    <row r="702" spans="1:12" ht="19.5" customHeight="1">
      <c r="A702" s="479" t="s">
        <v>1289</v>
      </c>
      <c r="B702" s="430"/>
      <c r="C702" s="491">
        <v>167</v>
      </c>
      <c r="H702" s="430"/>
      <c r="I702" s="430"/>
      <c r="J702" s="610" t="s">
        <v>1018</v>
      </c>
      <c r="K702" s="430"/>
      <c r="L702" s="609" t="s">
        <v>790</v>
      </c>
    </row>
    <row r="703" spans="1:12" ht="19.5" customHeight="1">
      <c r="A703" s="479" t="s">
        <v>1290</v>
      </c>
      <c r="B703" s="430"/>
      <c r="C703" s="491">
        <v>198</v>
      </c>
      <c r="H703" s="430"/>
      <c r="I703" s="430"/>
      <c r="J703" s="479" t="s">
        <v>1296</v>
      </c>
      <c r="K703" s="430"/>
      <c r="L703" s="479">
        <v>234</v>
      </c>
    </row>
    <row r="704" spans="1:12" ht="19.5" customHeight="1">
      <c r="A704" s="479" t="s">
        <v>1291</v>
      </c>
      <c r="B704" s="430"/>
      <c r="C704" s="491">
        <v>213</v>
      </c>
      <c r="H704" s="430"/>
      <c r="I704" s="430"/>
      <c r="J704" s="479" t="s">
        <v>1297</v>
      </c>
      <c r="K704" s="430"/>
      <c r="L704" s="479">
        <v>265</v>
      </c>
    </row>
    <row r="705" spans="1:12" ht="19.5" customHeight="1">
      <c r="A705" s="479" t="s">
        <v>1292</v>
      </c>
      <c r="B705" s="430"/>
      <c r="C705" s="491">
        <v>228</v>
      </c>
      <c r="H705" s="430"/>
      <c r="I705" s="430"/>
      <c r="J705" s="479" t="s">
        <v>1298</v>
      </c>
      <c r="K705" s="430"/>
      <c r="L705" s="479">
        <v>287</v>
      </c>
    </row>
    <row r="706" spans="1:12" ht="19.5" customHeight="1">
      <c r="A706" s="479" t="s">
        <v>1293</v>
      </c>
      <c r="B706" s="430"/>
      <c r="C706" s="491">
        <v>250</v>
      </c>
      <c r="H706" s="430"/>
      <c r="I706" s="430"/>
      <c r="J706" s="479" t="s">
        <v>1299</v>
      </c>
      <c r="K706" s="430"/>
      <c r="L706" s="479">
        <v>319</v>
      </c>
    </row>
    <row r="707" spans="1:12" ht="19.5" customHeight="1">
      <c r="A707" s="479" t="s">
        <v>1294</v>
      </c>
      <c r="B707" s="430"/>
      <c r="C707" s="491">
        <v>258</v>
      </c>
      <c r="H707" s="430"/>
      <c r="I707" s="430"/>
      <c r="J707" s="479" t="s">
        <v>1300</v>
      </c>
      <c r="K707" s="430"/>
      <c r="L707" s="479">
        <v>378</v>
      </c>
    </row>
    <row r="708" spans="1:12" ht="19.5" customHeight="1">
      <c r="A708" s="491" t="s">
        <v>1295</v>
      </c>
      <c r="B708" s="430"/>
      <c r="C708" s="479">
        <v>296</v>
      </c>
      <c r="H708" s="430"/>
      <c r="I708" s="430"/>
      <c r="J708" s="479" t="s">
        <v>1301</v>
      </c>
      <c r="K708" s="430"/>
      <c r="L708" s="479">
        <v>402</v>
      </c>
    </row>
    <row r="709" spans="1:12" ht="19.5" customHeight="1">
      <c r="A709" s="430"/>
      <c r="B709" s="430"/>
      <c r="H709" s="430"/>
      <c r="I709" s="430"/>
      <c r="J709" s="479" t="s">
        <v>1302</v>
      </c>
      <c r="K709" s="430"/>
      <c r="L709" s="479">
        <v>446</v>
      </c>
    </row>
    <row r="710" spans="1:12" ht="18" customHeight="1">
      <c r="A710" s="430"/>
      <c r="B710" s="430"/>
      <c r="H710" s="430"/>
      <c r="I710" s="430"/>
      <c r="J710" s="479" t="s">
        <v>1303</v>
      </c>
      <c r="K710" s="430"/>
      <c r="L710" s="479">
        <v>485</v>
      </c>
    </row>
    <row r="711" spans="1:12" ht="10.5" customHeight="1">
      <c r="A711" s="430"/>
      <c r="B711" s="430"/>
      <c r="H711" s="430"/>
      <c r="I711" s="430"/>
      <c r="J711" s="430"/>
      <c r="K711" s="430"/>
    </row>
    <row r="712" spans="1:12" ht="10.5" customHeight="1">
      <c r="A712" s="430"/>
      <c r="B712" s="430"/>
      <c r="H712" s="430"/>
      <c r="I712" s="430"/>
      <c r="J712" s="430"/>
      <c r="K712" s="430"/>
    </row>
    <row r="713" spans="1:12" ht="10.5" customHeight="1">
      <c r="A713" s="430"/>
      <c r="B713" s="430"/>
      <c r="H713" s="430"/>
      <c r="I713" s="430"/>
      <c r="J713" s="430"/>
      <c r="K713" s="430"/>
    </row>
    <row r="714" spans="1:12" ht="10.5" customHeight="1">
      <c r="A714" s="430"/>
      <c r="B714" s="430"/>
      <c r="H714" s="430"/>
      <c r="I714" s="430"/>
      <c r="J714" s="430"/>
      <c r="K714" s="430"/>
    </row>
    <row r="715" spans="1:12" ht="10.5" customHeight="1">
      <c r="A715" s="430"/>
      <c r="B715" s="430"/>
      <c r="H715" s="430"/>
      <c r="I715" s="430"/>
      <c r="J715" s="430"/>
      <c r="K715" s="430"/>
    </row>
    <row r="716" spans="1:12" ht="10.5" customHeight="1">
      <c r="A716" s="430"/>
      <c r="B716" s="430"/>
      <c r="H716" s="430"/>
      <c r="I716" s="430"/>
      <c r="J716" s="430"/>
      <c r="K716" s="430"/>
    </row>
    <row r="717" spans="1:12" ht="10.5" customHeight="1">
      <c r="A717" s="430"/>
      <c r="B717" s="430"/>
      <c r="H717" s="430"/>
      <c r="I717" s="430"/>
      <c r="J717" s="430"/>
      <c r="K717" s="430"/>
    </row>
    <row r="718" spans="1:12" ht="10.5" customHeight="1">
      <c r="A718" s="430"/>
      <c r="B718" s="430"/>
      <c r="H718" s="430"/>
      <c r="I718" s="430"/>
      <c r="J718" s="430"/>
      <c r="K718" s="430"/>
    </row>
    <row r="719" spans="1:12" ht="10.5" customHeight="1">
      <c r="A719" s="430"/>
      <c r="B719" s="430"/>
      <c r="H719" s="430"/>
      <c r="I719" s="430"/>
      <c r="J719" s="430"/>
      <c r="K719" s="430"/>
    </row>
    <row r="720" spans="1:12" ht="10.5" customHeight="1">
      <c r="A720" s="430"/>
      <c r="B720" s="430"/>
      <c r="H720" s="430"/>
      <c r="I720" s="430"/>
      <c r="J720" s="430"/>
      <c r="K720" s="430"/>
    </row>
    <row r="721" spans="1:11" ht="10.5" customHeight="1">
      <c r="A721" s="430"/>
      <c r="B721" s="430"/>
      <c r="H721" s="430"/>
      <c r="I721" s="430"/>
      <c r="J721" s="430"/>
      <c r="K721" s="430"/>
    </row>
    <row r="722" spans="1:11" ht="10.5" customHeight="1">
      <c r="A722" s="430"/>
      <c r="B722" s="430"/>
      <c r="H722" s="430"/>
      <c r="I722" s="430"/>
      <c r="J722" s="430"/>
      <c r="K722" s="430"/>
    </row>
    <row r="723" spans="1:11" ht="10.5" customHeight="1">
      <c r="A723" s="430"/>
      <c r="B723" s="430"/>
      <c r="H723" s="430"/>
      <c r="I723" s="430"/>
      <c r="J723" s="430"/>
      <c r="K723" s="430"/>
    </row>
    <row r="724" spans="1:11" ht="10.5" customHeight="1">
      <c r="A724" s="430"/>
      <c r="B724" s="430"/>
      <c r="H724" s="430"/>
      <c r="I724" s="430"/>
      <c r="J724" s="430"/>
      <c r="K724" s="430"/>
    </row>
    <row r="725" spans="1:11" ht="10.5" customHeight="1">
      <c r="A725" s="430"/>
      <c r="B725" s="430"/>
      <c r="H725" s="430"/>
      <c r="I725" s="430"/>
      <c r="J725" s="430"/>
      <c r="K725" s="430"/>
    </row>
    <row r="726" spans="1:11" ht="10.5" customHeight="1">
      <c r="A726" s="430"/>
      <c r="B726" s="430"/>
      <c r="H726" s="430"/>
      <c r="I726" s="430"/>
      <c r="J726" s="430"/>
      <c r="K726" s="430"/>
    </row>
    <row r="727" spans="1:11" ht="10.5" customHeight="1">
      <c r="A727" s="430"/>
      <c r="B727" s="430"/>
      <c r="H727" s="430"/>
      <c r="I727" s="430"/>
      <c r="J727" s="430"/>
      <c r="K727" s="430"/>
    </row>
    <row r="728" spans="1:11" ht="10.5" customHeight="1">
      <c r="A728" s="430"/>
      <c r="B728" s="430"/>
      <c r="H728" s="430"/>
      <c r="I728" s="430"/>
      <c r="J728" s="430"/>
      <c r="K728" s="430"/>
    </row>
    <row r="729" spans="1:11" ht="10.5" customHeight="1">
      <c r="A729" s="430"/>
      <c r="B729" s="430"/>
      <c r="H729" s="430"/>
      <c r="I729" s="430"/>
      <c r="J729" s="430"/>
      <c r="K729" s="430"/>
    </row>
    <row r="730" spans="1:11" ht="10.5" customHeight="1">
      <c r="A730" s="430"/>
      <c r="B730" s="430"/>
      <c r="H730" s="430"/>
      <c r="I730" s="430"/>
      <c r="J730" s="430"/>
      <c r="K730" s="430"/>
    </row>
    <row r="731" spans="1:11" ht="10.5" customHeight="1">
      <c r="A731" s="430"/>
      <c r="B731" s="430"/>
      <c r="H731" s="430"/>
      <c r="I731" s="430"/>
      <c r="J731" s="430"/>
      <c r="K731" s="430"/>
    </row>
    <row r="732" spans="1:11" ht="10.5" customHeight="1">
      <c r="A732" s="430"/>
      <c r="B732" s="430"/>
      <c r="H732" s="430"/>
      <c r="I732" s="430"/>
      <c r="J732" s="430"/>
      <c r="K732" s="430"/>
    </row>
    <row r="733" spans="1:11" ht="10.5" customHeight="1">
      <c r="A733" s="430"/>
      <c r="B733" s="430"/>
      <c r="H733" s="430"/>
      <c r="I733" s="430"/>
      <c r="J733" s="430"/>
      <c r="K733" s="430"/>
    </row>
    <row r="734" spans="1:11" ht="10.5" customHeight="1">
      <c r="A734" s="430"/>
      <c r="B734" s="430"/>
      <c r="H734" s="430"/>
      <c r="I734" s="430"/>
      <c r="J734" s="430"/>
      <c r="K734" s="430"/>
    </row>
    <row r="735" spans="1:11" ht="10.5" customHeight="1">
      <c r="A735" s="430"/>
      <c r="B735" s="430"/>
      <c r="H735" s="430"/>
      <c r="I735" s="430"/>
      <c r="J735" s="430"/>
      <c r="K735" s="430"/>
    </row>
    <row r="736" spans="1:11" ht="10.5" customHeight="1">
      <c r="A736" s="430"/>
      <c r="B736" s="430"/>
      <c r="H736" s="430"/>
      <c r="I736" s="430"/>
      <c r="J736" s="430"/>
      <c r="K736" s="430"/>
    </row>
    <row r="737" spans="1:11" ht="10.5" customHeight="1">
      <c r="A737" s="430"/>
      <c r="B737" s="430"/>
      <c r="H737" s="430"/>
      <c r="I737" s="430"/>
      <c r="J737" s="430"/>
      <c r="K737" s="430"/>
    </row>
    <row r="738" spans="1:11" ht="10.5" customHeight="1">
      <c r="A738" s="430"/>
      <c r="B738" s="430"/>
      <c r="H738" s="430"/>
      <c r="I738" s="430"/>
      <c r="J738" s="430"/>
      <c r="K738" s="430"/>
    </row>
    <row r="739" spans="1:11" ht="10.5" customHeight="1">
      <c r="A739" s="430"/>
      <c r="B739" s="430"/>
      <c r="H739" s="430"/>
      <c r="I739" s="430"/>
      <c r="J739" s="430"/>
      <c r="K739" s="430"/>
    </row>
    <row r="740" spans="1:11" ht="10.5" customHeight="1">
      <c r="A740" s="430"/>
      <c r="B740" s="430"/>
      <c r="H740" s="430"/>
      <c r="I740" s="430"/>
      <c r="J740" s="430"/>
      <c r="K740" s="430"/>
    </row>
    <row r="741" spans="1:11" ht="10.5" customHeight="1">
      <c r="A741" s="430"/>
      <c r="B741" s="430"/>
      <c r="H741" s="430"/>
      <c r="I741" s="430"/>
      <c r="J741" s="430"/>
      <c r="K741" s="430"/>
    </row>
    <row r="742" spans="1:11" ht="10.5" customHeight="1">
      <c r="A742" s="430"/>
      <c r="B742" s="430"/>
      <c r="H742" s="430"/>
      <c r="I742" s="430"/>
      <c r="J742" s="430"/>
      <c r="K742" s="430"/>
    </row>
    <row r="743" spans="1:11" ht="10.5" customHeight="1">
      <c r="A743" s="430"/>
      <c r="B743" s="430"/>
      <c r="H743" s="430"/>
      <c r="I743" s="430"/>
      <c r="J743" s="430"/>
      <c r="K743" s="430"/>
    </row>
    <row r="744" spans="1:11" ht="10.5" customHeight="1">
      <c r="A744" s="430"/>
      <c r="B744" s="430"/>
      <c r="H744" s="430"/>
      <c r="I744" s="430"/>
      <c r="J744" s="430"/>
      <c r="K744" s="430"/>
    </row>
    <row r="745" spans="1:11" ht="10.5" customHeight="1">
      <c r="A745" s="430"/>
      <c r="B745" s="430"/>
      <c r="H745" s="430"/>
      <c r="I745" s="430"/>
      <c r="J745" s="430"/>
      <c r="K745" s="430"/>
    </row>
    <row r="746" spans="1:11" ht="10.5" customHeight="1">
      <c r="A746" s="430"/>
      <c r="B746" s="430"/>
      <c r="H746" s="430"/>
      <c r="I746" s="430"/>
      <c r="J746" s="430"/>
      <c r="K746" s="430"/>
    </row>
    <row r="747" spans="1:11" ht="10.5" customHeight="1">
      <c r="A747" s="430"/>
      <c r="B747" s="430"/>
      <c r="H747" s="430"/>
      <c r="I747" s="430"/>
      <c r="J747" s="430"/>
      <c r="K747" s="430"/>
    </row>
    <row r="748" spans="1:11" ht="10.5" customHeight="1">
      <c r="A748" s="430"/>
      <c r="B748" s="430"/>
      <c r="H748" s="430"/>
      <c r="I748" s="430"/>
      <c r="J748" s="430"/>
      <c r="K748" s="430"/>
    </row>
    <row r="749" spans="1:11" ht="10.5" customHeight="1">
      <c r="A749" s="430"/>
      <c r="B749" s="430"/>
      <c r="H749" s="430"/>
      <c r="I749" s="430"/>
      <c r="J749" s="430"/>
      <c r="K749" s="430"/>
    </row>
    <row r="750" spans="1:11" ht="10.5" customHeight="1">
      <c r="A750" s="430"/>
      <c r="B750" s="430"/>
      <c r="H750" s="430"/>
      <c r="I750" s="430"/>
      <c r="J750" s="430"/>
      <c r="K750" s="430"/>
    </row>
    <row r="751" spans="1:11" ht="10.5" customHeight="1">
      <c r="A751" s="430"/>
      <c r="B751" s="430"/>
      <c r="H751" s="430"/>
      <c r="I751" s="430"/>
      <c r="J751" s="430"/>
      <c r="K751" s="430"/>
    </row>
    <row r="752" spans="1:11" ht="10.5" customHeight="1">
      <c r="A752" s="430"/>
      <c r="B752" s="430"/>
      <c r="H752" s="430"/>
      <c r="I752" s="430"/>
      <c r="J752" s="430"/>
      <c r="K752" s="430"/>
    </row>
    <row r="753" spans="1:11" ht="10.5" customHeight="1">
      <c r="A753" s="430"/>
      <c r="B753" s="430"/>
      <c r="H753" s="430"/>
      <c r="I753" s="430"/>
      <c r="J753" s="430"/>
      <c r="K753" s="430"/>
    </row>
    <row r="754" spans="1:11" ht="10.5" customHeight="1">
      <c r="A754" s="430"/>
      <c r="B754" s="430"/>
      <c r="H754" s="430"/>
      <c r="I754" s="430"/>
      <c r="J754" s="430"/>
      <c r="K754" s="430"/>
    </row>
    <row r="755" spans="1:11" ht="10.5" customHeight="1">
      <c r="A755" s="430"/>
      <c r="B755" s="430"/>
      <c r="H755" s="430"/>
      <c r="I755" s="430"/>
      <c r="J755" s="430"/>
      <c r="K755" s="430"/>
    </row>
    <row r="756" spans="1:11" ht="10.5" customHeight="1">
      <c r="A756" s="430"/>
      <c r="B756" s="430"/>
      <c r="J756" s="430"/>
      <c r="K756" s="430"/>
    </row>
    <row r="757" spans="1:11" ht="10.5" customHeight="1">
      <c r="A757" s="430"/>
      <c r="B757" s="430"/>
      <c r="J757" s="430"/>
      <c r="K757" s="430"/>
    </row>
    <row r="758" spans="1:11" ht="10.5" customHeight="1">
      <c r="J758" s="430"/>
      <c r="K758" s="430"/>
    </row>
    <row r="759" spans="1:11" ht="10.5" customHeight="1">
      <c r="J759" s="430"/>
      <c r="K759" s="430"/>
    </row>
    <row r="760" spans="1:11" ht="10.5" customHeight="1">
      <c r="J760" s="430"/>
      <c r="K760" s="430"/>
    </row>
    <row r="761" spans="1:11" ht="10.5" customHeight="1">
      <c r="J761" s="430"/>
      <c r="K761" s="430"/>
    </row>
    <row r="762" spans="1:11" ht="10.5" customHeight="1">
      <c r="J762" s="430"/>
      <c r="K762" s="430"/>
    </row>
    <row r="763" spans="1:11" ht="10.5" customHeight="1">
      <c r="J763" s="430"/>
      <c r="K763" s="430"/>
    </row>
    <row r="764" spans="1:11" ht="10.5" customHeight="1">
      <c r="J764" s="430"/>
      <c r="K764" s="430"/>
    </row>
  </sheetData>
  <mergeCells count="8">
    <mergeCell ref="A647:C647"/>
    <mergeCell ref="A2:Q5"/>
    <mergeCell ref="S484:Y484"/>
    <mergeCell ref="A1:P1"/>
    <mergeCell ref="A635:C635"/>
    <mergeCell ref="J354:J355"/>
    <mergeCell ref="L354:L355"/>
    <mergeCell ref="J476:J490"/>
  </mergeCells>
  <phoneticPr fontId="3" type="noConversion"/>
  <pageMargins left="0" right="0" top="0" bottom="0" header="0" footer="0"/>
  <pageSetup paperSize="9" scale="38" orientation="portrait" verticalDpi="300" r:id="rId1"/>
  <headerFooter alignWithMargins="0">
    <oddFooter>&amp;CWWW.HOMUT-IRK.RU&amp;RСтр.&amp;P</oddFooter>
  </headerFooter>
  <rowBreaks count="6" manualBreakCount="6">
    <brk id="92" max="17" man="1"/>
    <brk id="202" max="17" man="1"/>
    <brk id="301" max="17" man="1"/>
    <brk id="402" max="17" man="1"/>
    <brk id="482" max="17" man="1"/>
    <brk id="670" max="17" man="1"/>
  </rowBreaks>
  <drawing r:id="rId2"/>
  <legacyDrawing r:id="rId3"/>
  <oleObjects>
    <oleObject progId="Photoshop.Image.7" shapeId="1026" r:id="rId4"/>
    <oleObject progId="Photoshop.Image.7" shapeId="3200" r:id="rId5"/>
    <oleObject progId="Photoshop.Image.7" shapeId="4807" r:id="rId6"/>
    <oleObject progId="Photoshop.Image.7" shapeId="6302" r:id="rId7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Z629"/>
  <sheetViews>
    <sheetView view="pageBreakPreview" topLeftCell="A463" zoomScale="50" zoomScaleNormal="75" zoomScaleSheetLayoutView="50" zoomScalePageLayoutView="75" workbookViewId="0">
      <selection activeCell="A199" sqref="A199"/>
    </sheetView>
  </sheetViews>
  <sheetFormatPr defaultRowHeight="10.5" customHeight="1"/>
  <cols>
    <col min="1" max="1" width="70.7109375" style="10" customWidth="1"/>
    <col min="2" max="2" width="12.7109375" style="10" hidden="1" customWidth="1"/>
    <col min="3" max="3" width="12.7109375" style="10" customWidth="1"/>
    <col min="4" max="4" width="12.7109375" style="10" hidden="1" customWidth="1"/>
    <col min="5" max="5" width="15.5703125" style="10" customWidth="1"/>
    <col min="6" max="6" width="12.7109375" style="10" hidden="1" customWidth="1"/>
    <col min="7" max="7" width="17" style="10" customWidth="1"/>
    <col min="8" max="8" width="12.85546875" style="10" hidden="1" customWidth="1"/>
    <col min="9" max="9" width="2" style="10" customWidth="1"/>
    <col min="10" max="10" width="70.7109375" style="10" customWidth="1"/>
    <col min="11" max="11" width="12.5703125" style="10" hidden="1" customWidth="1"/>
    <col min="12" max="12" width="12.5703125" style="10" customWidth="1"/>
    <col min="13" max="13" width="12.5703125" style="10" hidden="1" customWidth="1"/>
    <col min="14" max="14" width="12.5703125" style="10" customWidth="1"/>
    <col min="15" max="15" width="12.5703125" style="10" hidden="1" customWidth="1"/>
    <col min="16" max="16" width="12.5703125" style="10" customWidth="1"/>
    <col min="17" max="17" width="13.85546875" style="10" hidden="1" customWidth="1"/>
    <col min="18" max="18" width="9.140625" style="10"/>
    <col min="19" max="19" width="22.85546875" style="10" customWidth="1"/>
    <col min="20" max="20" width="13.28515625" style="10" customWidth="1"/>
    <col min="21" max="21" width="14" style="10" customWidth="1"/>
    <col min="22" max="22" width="9.140625" style="10"/>
    <col min="23" max="23" width="40.7109375" style="10" customWidth="1"/>
    <col min="24" max="16384" width="9.140625" style="10"/>
  </cols>
  <sheetData>
    <row r="1" spans="1:23" ht="21" thickBot="1">
      <c r="A1" s="72"/>
      <c r="B1" s="73"/>
      <c r="C1" s="73"/>
      <c r="D1" s="73"/>
      <c r="E1" s="73"/>
      <c r="F1" s="73"/>
      <c r="G1" s="73"/>
      <c r="H1" s="73"/>
      <c r="I1" s="72"/>
      <c r="J1" s="72"/>
      <c r="K1" s="73"/>
      <c r="L1" s="73"/>
      <c r="M1" s="74" t="s">
        <v>792</v>
      </c>
      <c r="N1" s="74"/>
      <c r="O1" s="75"/>
      <c r="P1" s="75"/>
      <c r="Q1" s="75"/>
    </row>
    <row r="2" spans="1:23" ht="123" customHeight="1" thickTop="1">
      <c r="A2" s="630" t="s">
        <v>793</v>
      </c>
      <c r="B2" s="631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2"/>
    </row>
    <row r="3" spans="1:23" ht="20.25" customHeight="1">
      <c r="A3" s="633"/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5"/>
    </row>
    <row r="4" spans="1:23" ht="23.25" customHeight="1">
      <c r="A4" s="633"/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5"/>
    </row>
    <row r="5" spans="1:23" ht="23.1" customHeight="1" thickBot="1">
      <c r="A5" s="636"/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8"/>
      <c r="S5" s="76"/>
      <c r="T5" s="76"/>
      <c r="U5" s="76"/>
      <c r="V5" s="76"/>
      <c r="W5" s="76"/>
    </row>
    <row r="6" spans="1:23" ht="21" customHeight="1" thickTop="1" thickBot="1">
      <c r="A6" s="77" t="s">
        <v>180</v>
      </c>
      <c r="B6" s="78" t="s">
        <v>790</v>
      </c>
      <c r="C6" s="78" t="s">
        <v>790</v>
      </c>
      <c r="E6" s="78" t="s">
        <v>791</v>
      </c>
      <c r="G6" s="78" t="s">
        <v>635</v>
      </c>
      <c r="I6" s="72"/>
      <c r="J6" s="79" t="s">
        <v>179</v>
      </c>
      <c r="K6" s="78" t="s">
        <v>634</v>
      </c>
      <c r="L6" s="78" t="s">
        <v>790</v>
      </c>
      <c r="N6" s="78" t="s">
        <v>791</v>
      </c>
      <c r="P6" s="78" t="s">
        <v>635</v>
      </c>
      <c r="S6" s="80"/>
      <c r="T6" s="81"/>
      <c r="U6" s="81"/>
      <c r="V6" s="76"/>
      <c r="W6" s="76"/>
    </row>
    <row r="7" spans="1:23" ht="20.100000000000001" customHeight="1">
      <c r="A7" s="82" t="s">
        <v>220</v>
      </c>
      <c r="B7" s="5">
        <f>6.96585365853659</f>
        <v>6.9658536585365898</v>
      </c>
      <c r="C7" s="1">
        <f t="shared" ref="C7:C24" si="0">CEILING(D7,0.5)</f>
        <v>11.5</v>
      </c>
      <c r="D7" s="1">
        <f t="shared" ref="D7" si="1">B7*1.65</f>
        <v>11.493658536585373</v>
      </c>
      <c r="E7" s="1">
        <f t="shared" ref="E7:E24" si="2">CEILING(F7,0.5)</f>
        <v>11.5</v>
      </c>
      <c r="F7" s="1">
        <f t="shared" ref="F7:F24" si="3">B7*1.6</f>
        <v>11.145365853658545</v>
      </c>
      <c r="G7" s="69">
        <f t="shared" ref="G7:G24" si="4">CEILING(H7,0.5)</f>
        <v>10.5</v>
      </c>
      <c r="H7" s="24">
        <f t="shared" ref="H7:H24" si="5">B7*1.5</f>
        <v>10.448780487804886</v>
      </c>
      <c r="I7" s="72"/>
      <c r="J7" s="83" t="s">
        <v>238</v>
      </c>
      <c r="K7" s="20">
        <v>3.5192300000000007</v>
      </c>
      <c r="L7" s="52">
        <f>CEILING(M7,0.5)</f>
        <v>6</v>
      </c>
      <c r="M7" s="1">
        <f t="shared" ref="M7:M70" si="6">K7*1.65</f>
        <v>5.8067295000000012</v>
      </c>
      <c r="N7" s="1">
        <f>CEILING(O7,0.5)</f>
        <v>6</v>
      </c>
      <c r="O7" s="1">
        <f>K7*1.6</f>
        <v>5.6307680000000015</v>
      </c>
      <c r="P7" s="69">
        <f>CEILING(Q7,0.5)</f>
        <v>5.5</v>
      </c>
      <c r="Q7" s="24">
        <f>K7*1.5</f>
        <v>5.2788450000000013</v>
      </c>
      <c r="S7" s="84"/>
      <c r="T7" s="85"/>
      <c r="U7" s="85"/>
      <c r="V7" s="76"/>
      <c r="W7" s="76"/>
    </row>
    <row r="8" spans="1:23" ht="20.100000000000001" customHeight="1">
      <c r="A8" s="86" t="s">
        <v>221</v>
      </c>
      <c r="B8" s="18">
        <v>7.2731707317073173</v>
      </c>
      <c r="C8" s="3">
        <f t="shared" si="0"/>
        <v>12.5</v>
      </c>
      <c r="D8" s="3">
        <f t="shared" ref="D8:D24" si="7">B8*1.65</f>
        <v>12.000731707317073</v>
      </c>
      <c r="E8" s="3">
        <f t="shared" si="2"/>
        <v>12</v>
      </c>
      <c r="F8" s="3">
        <f t="shared" si="3"/>
        <v>11.637073170731709</v>
      </c>
      <c r="G8" s="70">
        <f t="shared" si="4"/>
        <v>11</v>
      </c>
      <c r="H8" s="25">
        <f t="shared" si="5"/>
        <v>10.909756097560976</v>
      </c>
      <c r="I8" s="72"/>
      <c r="J8" s="87" t="s">
        <v>239</v>
      </c>
      <c r="K8" s="30">
        <v>3.7193200000000006</v>
      </c>
      <c r="L8" s="53">
        <f t="shared" ref="L8:L71" si="8">CEILING(M8,0.5)</f>
        <v>6.5</v>
      </c>
      <c r="M8" s="3">
        <f t="shared" si="6"/>
        <v>6.1368780000000003</v>
      </c>
      <c r="N8" s="3">
        <f t="shared" ref="N8:N71" si="9">CEILING(O8,0.5)</f>
        <v>6</v>
      </c>
      <c r="O8" s="3">
        <f t="shared" ref="O8:O71" si="10">K8*1.6</f>
        <v>5.9509120000000015</v>
      </c>
      <c r="P8" s="70">
        <f t="shared" ref="P8:P71" si="11">CEILING(Q8,0.5)</f>
        <v>6</v>
      </c>
      <c r="Q8" s="25">
        <f t="shared" ref="Q8:Q71" si="12">K8*1.5</f>
        <v>5.5789800000000014</v>
      </c>
      <c r="S8" s="84"/>
      <c r="T8" s="85"/>
      <c r="U8" s="85"/>
      <c r="V8" s="76"/>
      <c r="W8" s="76"/>
    </row>
    <row r="9" spans="1:23" ht="20.100000000000001" customHeight="1">
      <c r="A9" s="86" t="s">
        <v>222</v>
      </c>
      <c r="B9" s="18">
        <v>7.3756097560975622</v>
      </c>
      <c r="C9" s="3">
        <f t="shared" si="0"/>
        <v>12.5</v>
      </c>
      <c r="D9" s="3">
        <f t="shared" si="7"/>
        <v>12.169756097560978</v>
      </c>
      <c r="E9" s="3">
        <f t="shared" si="2"/>
        <v>12</v>
      </c>
      <c r="F9" s="3">
        <f t="shared" si="3"/>
        <v>11.800975609756101</v>
      </c>
      <c r="G9" s="70">
        <f t="shared" si="4"/>
        <v>11.5</v>
      </c>
      <c r="H9" s="25">
        <f t="shared" si="5"/>
        <v>11.063414634146344</v>
      </c>
      <c r="I9" s="72"/>
      <c r="J9" s="87" t="s">
        <v>240</v>
      </c>
      <c r="K9" s="30">
        <v>3.7193200000000006</v>
      </c>
      <c r="L9" s="53">
        <f t="shared" si="8"/>
        <v>6.5</v>
      </c>
      <c r="M9" s="3">
        <f t="shared" si="6"/>
        <v>6.1368780000000003</v>
      </c>
      <c r="N9" s="3">
        <f t="shared" si="9"/>
        <v>6</v>
      </c>
      <c r="O9" s="3">
        <f t="shared" si="10"/>
        <v>5.9509120000000015</v>
      </c>
      <c r="P9" s="70">
        <f t="shared" si="11"/>
        <v>6</v>
      </c>
      <c r="Q9" s="25">
        <f t="shared" si="12"/>
        <v>5.5789800000000014</v>
      </c>
      <c r="S9" s="84"/>
      <c r="T9" s="85"/>
      <c r="U9" s="85"/>
      <c r="V9" s="76"/>
      <c r="W9" s="76"/>
    </row>
    <row r="10" spans="1:23" ht="20.100000000000001" customHeight="1">
      <c r="A10" s="86" t="s">
        <v>223</v>
      </c>
      <c r="B10" s="18">
        <v>7.687533512195122</v>
      </c>
      <c r="C10" s="3">
        <f t="shared" si="0"/>
        <v>13</v>
      </c>
      <c r="D10" s="3">
        <f t="shared" si="7"/>
        <v>12.684430295121951</v>
      </c>
      <c r="E10" s="3">
        <f t="shared" si="2"/>
        <v>12.5</v>
      </c>
      <c r="F10" s="3">
        <f t="shared" si="3"/>
        <v>12.300053619512196</v>
      </c>
      <c r="G10" s="70">
        <f t="shared" si="4"/>
        <v>12</v>
      </c>
      <c r="H10" s="25">
        <f t="shared" si="5"/>
        <v>11.531300268292682</v>
      </c>
      <c r="I10" s="72"/>
      <c r="J10" s="87" t="s">
        <v>754</v>
      </c>
      <c r="K10" s="30">
        <v>3.7193200000000006</v>
      </c>
      <c r="L10" s="53">
        <f t="shared" si="8"/>
        <v>6.5</v>
      </c>
      <c r="M10" s="3">
        <f t="shared" si="6"/>
        <v>6.1368780000000003</v>
      </c>
      <c r="N10" s="3">
        <f t="shared" si="9"/>
        <v>6</v>
      </c>
      <c r="O10" s="3">
        <f t="shared" si="10"/>
        <v>5.9509120000000015</v>
      </c>
      <c r="P10" s="70">
        <f t="shared" si="11"/>
        <v>6</v>
      </c>
      <c r="Q10" s="25">
        <f t="shared" si="12"/>
        <v>5.5789800000000014</v>
      </c>
      <c r="S10" s="84"/>
      <c r="T10" s="85"/>
      <c r="U10" s="85"/>
      <c r="V10" s="76"/>
      <c r="W10" s="76"/>
    </row>
    <row r="11" spans="1:23" ht="20.100000000000001" customHeight="1">
      <c r="A11" s="86" t="s">
        <v>224</v>
      </c>
      <c r="B11" s="18">
        <v>8.4512195121951219</v>
      </c>
      <c r="C11" s="3">
        <f t="shared" si="0"/>
        <v>14</v>
      </c>
      <c r="D11" s="3">
        <f t="shared" si="7"/>
        <v>13.94451219512195</v>
      </c>
      <c r="E11" s="3">
        <f t="shared" si="2"/>
        <v>14</v>
      </c>
      <c r="F11" s="3">
        <f t="shared" si="3"/>
        <v>13.521951219512196</v>
      </c>
      <c r="G11" s="70">
        <f t="shared" si="4"/>
        <v>13</v>
      </c>
      <c r="H11" s="25">
        <f t="shared" si="5"/>
        <v>12.676829268292682</v>
      </c>
      <c r="I11" s="72"/>
      <c r="J11" s="87" t="s">
        <v>241</v>
      </c>
      <c r="K11" s="30">
        <v>3.9311800000000003</v>
      </c>
      <c r="L11" s="53">
        <f t="shared" si="8"/>
        <v>6.5</v>
      </c>
      <c r="M11" s="3">
        <f t="shared" si="6"/>
        <v>6.4864470000000001</v>
      </c>
      <c r="N11" s="3">
        <f t="shared" si="9"/>
        <v>6.5</v>
      </c>
      <c r="O11" s="3">
        <f t="shared" si="10"/>
        <v>6.2898880000000013</v>
      </c>
      <c r="P11" s="70">
        <f t="shared" si="11"/>
        <v>6</v>
      </c>
      <c r="Q11" s="25">
        <f t="shared" si="12"/>
        <v>5.8967700000000001</v>
      </c>
      <c r="S11" s="84"/>
      <c r="T11" s="85"/>
      <c r="U11" s="85"/>
      <c r="V11" s="76"/>
      <c r="W11" s="76"/>
    </row>
    <row r="12" spans="1:23" ht="20.100000000000001" customHeight="1">
      <c r="A12" s="86" t="s">
        <v>225</v>
      </c>
      <c r="B12" s="18">
        <v>9.0658536585365859</v>
      </c>
      <c r="C12" s="3">
        <f t="shared" si="0"/>
        <v>15</v>
      </c>
      <c r="D12" s="3">
        <f t="shared" si="7"/>
        <v>14.958658536585366</v>
      </c>
      <c r="E12" s="3">
        <f t="shared" si="2"/>
        <v>15</v>
      </c>
      <c r="F12" s="3">
        <f t="shared" si="3"/>
        <v>14.505365853658539</v>
      </c>
      <c r="G12" s="70">
        <f t="shared" si="4"/>
        <v>14</v>
      </c>
      <c r="H12" s="25">
        <f t="shared" si="5"/>
        <v>13.598780487804879</v>
      </c>
      <c r="I12" s="72"/>
      <c r="J12" s="87" t="s">
        <v>242</v>
      </c>
      <c r="K12" s="30">
        <v>5.473539999999999</v>
      </c>
      <c r="L12" s="53">
        <f t="shared" si="8"/>
        <v>9.5</v>
      </c>
      <c r="M12" s="3">
        <f t="shared" si="6"/>
        <v>9.0313409999999976</v>
      </c>
      <c r="N12" s="3">
        <f t="shared" si="9"/>
        <v>9</v>
      </c>
      <c r="O12" s="3">
        <f t="shared" si="10"/>
        <v>8.7576639999999983</v>
      </c>
      <c r="P12" s="70">
        <f t="shared" si="11"/>
        <v>8.5</v>
      </c>
      <c r="Q12" s="25">
        <f t="shared" si="12"/>
        <v>8.210309999999998</v>
      </c>
      <c r="S12" s="84"/>
      <c r="T12" s="85"/>
      <c r="U12" s="85"/>
      <c r="V12" s="76"/>
      <c r="W12" s="76"/>
    </row>
    <row r="13" spans="1:23" ht="20.100000000000001" customHeight="1">
      <c r="A13" s="86" t="s">
        <v>226</v>
      </c>
      <c r="B13" s="18">
        <v>9.3755653463414657</v>
      </c>
      <c r="C13" s="3">
        <f t="shared" si="0"/>
        <v>15.5</v>
      </c>
      <c r="D13" s="3">
        <f t="shared" si="7"/>
        <v>15.469682821463417</v>
      </c>
      <c r="E13" s="3">
        <f t="shared" si="2"/>
        <v>15.5</v>
      </c>
      <c r="F13" s="3">
        <f t="shared" si="3"/>
        <v>15.000904554146345</v>
      </c>
      <c r="G13" s="70">
        <f t="shared" si="4"/>
        <v>14.5</v>
      </c>
      <c r="H13" s="25">
        <f t="shared" si="5"/>
        <v>14.063348019512198</v>
      </c>
      <c r="I13" s="72"/>
      <c r="J13" s="87" t="s">
        <v>243</v>
      </c>
      <c r="K13" s="30">
        <v>5.6142900000000004</v>
      </c>
      <c r="L13" s="53">
        <f t="shared" si="8"/>
        <v>9.5</v>
      </c>
      <c r="M13" s="3">
        <f t="shared" si="6"/>
        <v>9.2635784999999995</v>
      </c>
      <c r="N13" s="3">
        <f t="shared" si="9"/>
        <v>9</v>
      </c>
      <c r="O13" s="3">
        <f t="shared" si="10"/>
        <v>8.9828640000000011</v>
      </c>
      <c r="P13" s="70">
        <f t="shared" si="11"/>
        <v>8.5</v>
      </c>
      <c r="Q13" s="25">
        <f t="shared" si="12"/>
        <v>8.4214350000000007</v>
      </c>
      <c r="S13" s="84"/>
      <c r="T13" s="85"/>
      <c r="U13" s="85"/>
      <c r="V13" s="76"/>
      <c r="W13" s="76"/>
    </row>
    <row r="14" spans="1:23" ht="20.100000000000001" customHeight="1">
      <c r="A14" s="86" t="s">
        <v>227</v>
      </c>
      <c r="B14" s="18">
        <v>9.8341463414634163</v>
      </c>
      <c r="C14" s="3">
        <f t="shared" si="0"/>
        <v>16.5</v>
      </c>
      <c r="D14" s="3">
        <f t="shared" si="7"/>
        <v>16.226341463414634</v>
      </c>
      <c r="E14" s="3">
        <f t="shared" si="2"/>
        <v>16</v>
      </c>
      <c r="F14" s="3">
        <f t="shared" si="3"/>
        <v>15.734634146341467</v>
      </c>
      <c r="G14" s="70">
        <f t="shared" si="4"/>
        <v>15</v>
      </c>
      <c r="H14" s="25">
        <f t="shared" si="5"/>
        <v>14.751219512195124</v>
      </c>
      <c r="I14" s="72"/>
      <c r="J14" s="87" t="s">
        <v>244</v>
      </c>
      <c r="K14" s="30">
        <v>5.6142900000000004</v>
      </c>
      <c r="L14" s="53">
        <f t="shared" si="8"/>
        <v>9.5</v>
      </c>
      <c r="M14" s="3">
        <f t="shared" si="6"/>
        <v>9.2635784999999995</v>
      </c>
      <c r="N14" s="3">
        <f t="shared" si="9"/>
        <v>9</v>
      </c>
      <c r="O14" s="3">
        <f t="shared" si="10"/>
        <v>8.9828640000000011</v>
      </c>
      <c r="P14" s="70">
        <f t="shared" si="11"/>
        <v>8.5</v>
      </c>
      <c r="Q14" s="25">
        <f t="shared" si="12"/>
        <v>8.4214350000000007</v>
      </c>
      <c r="S14" s="84"/>
      <c r="T14" s="85"/>
      <c r="U14" s="85"/>
      <c r="V14" s="76"/>
      <c r="W14" s="76"/>
    </row>
    <row r="15" spans="1:23" ht="20.100000000000001" customHeight="1">
      <c r="A15" s="86" t="s">
        <v>228</v>
      </c>
      <c r="B15" s="18">
        <v>10.192682926829269</v>
      </c>
      <c r="C15" s="3">
        <f t="shared" si="0"/>
        <v>17</v>
      </c>
      <c r="D15" s="3">
        <f t="shared" si="7"/>
        <v>16.817926829268291</v>
      </c>
      <c r="E15" s="3">
        <f t="shared" si="2"/>
        <v>16.5</v>
      </c>
      <c r="F15" s="3">
        <f t="shared" si="3"/>
        <v>16.30829268292683</v>
      </c>
      <c r="G15" s="70">
        <f t="shared" si="4"/>
        <v>15.5</v>
      </c>
      <c r="H15" s="25">
        <f t="shared" si="5"/>
        <v>15.289024390243902</v>
      </c>
      <c r="I15" s="72"/>
      <c r="J15" s="87" t="s">
        <v>245</v>
      </c>
      <c r="K15" s="30">
        <v>6.085090000000001</v>
      </c>
      <c r="L15" s="53">
        <f t="shared" si="8"/>
        <v>10.5</v>
      </c>
      <c r="M15" s="3">
        <f t="shared" si="6"/>
        <v>10.0403985</v>
      </c>
      <c r="N15" s="3">
        <f t="shared" si="9"/>
        <v>10</v>
      </c>
      <c r="O15" s="3">
        <f t="shared" si="10"/>
        <v>9.736144000000003</v>
      </c>
      <c r="P15" s="70">
        <f t="shared" si="11"/>
        <v>9.5</v>
      </c>
      <c r="Q15" s="25">
        <f t="shared" si="12"/>
        <v>9.1276350000000015</v>
      </c>
      <c r="S15" s="84"/>
      <c r="T15" s="85"/>
      <c r="U15" s="85"/>
      <c r="V15" s="76"/>
      <c r="W15" s="76"/>
    </row>
    <row r="16" spans="1:23" ht="20.100000000000001" customHeight="1">
      <c r="A16" s="86" t="s">
        <v>229</v>
      </c>
      <c r="B16" s="18">
        <v>11.421951219512197</v>
      </c>
      <c r="C16" s="3">
        <f t="shared" si="0"/>
        <v>19</v>
      </c>
      <c r="D16" s="3">
        <f t="shared" si="7"/>
        <v>18.846219512195123</v>
      </c>
      <c r="E16" s="3">
        <f t="shared" si="2"/>
        <v>18.5</v>
      </c>
      <c r="F16" s="3">
        <f t="shared" si="3"/>
        <v>18.275121951219514</v>
      </c>
      <c r="G16" s="70">
        <f t="shared" si="4"/>
        <v>17.5</v>
      </c>
      <c r="H16" s="25">
        <f t="shared" si="5"/>
        <v>17.132926829268296</v>
      </c>
      <c r="I16" s="72"/>
      <c r="J16" s="87" t="s">
        <v>246</v>
      </c>
      <c r="K16" s="30">
        <v>6.1557100000000018</v>
      </c>
      <c r="L16" s="53">
        <f t="shared" si="8"/>
        <v>10.5</v>
      </c>
      <c r="M16" s="3">
        <f t="shared" si="6"/>
        <v>10.156921500000003</v>
      </c>
      <c r="N16" s="3">
        <f t="shared" si="9"/>
        <v>10</v>
      </c>
      <c r="O16" s="3">
        <f t="shared" si="10"/>
        <v>9.8491360000000032</v>
      </c>
      <c r="P16" s="70">
        <f t="shared" si="11"/>
        <v>9.5</v>
      </c>
      <c r="Q16" s="25">
        <f t="shared" si="12"/>
        <v>9.2335650000000022</v>
      </c>
      <c r="S16" s="84"/>
      <c r="T16" s="85"/>
      <c r="U16" s="85"/>
      <c r="V16" s="76"/>
      <c r="W16" s="76"/>
    </row>
    <row r="17" spans="1:23" ht="20.100000000000001" customHeight="1">
      <c r="A17" s="86" t="s">
        <v>230</v>
      </c>
      <c r="B17" s="18">
        <v>13.267715180487805</v>
      </c>
      <c r="C17" s="3">
        <f t="shared" si="0"/>
        <v>22</v>
      </c>
      <c r="D17" s="3">
        <f t="shared" si="7"/>
        <v>21.891730047804877</v>
      </c>
      <c r="E17" s="3">
        <f t="shared" si="2"/>
        <v>21.5</v>
      </c>
      <c r="F17" s="3">
        <f t="shared" si="3"/>
        <v>21.228344288780491</v>
      </c>
      <c r="G17" s="70">
        <f t="shared" si="4"/>
        <v>20</v>
      </c>
      <c r="H17" s="25">
        <f t="shared" si="5"/>
        <v>19.901572770731708</v>
      </c>
      <c r="I17" s="72"/>
      <c r="J17" s="87" t="s">
        <v>247</v>
      </c>
      <c r="K17" s="30">
        <v>6.2263300000000017</v>
      </c>
      <c r="L17" s="53">
        <f t="shared" si="8"/>
        <v>10.5</v>
      </c>
      <c r="M17" s="3">
        <f t="shared" si="6"/>
        <v>10.273444500000002</v>
      </c>
      <c r="N17" s="3">
        <f t="shared" si="9"/>
        <v>10</v>
      </c>
      <c r="O17" s="3">
        <f t="shared" si="10"/>
        <v>9.9621280000000034</v>
      </c>
      <c r="P17" s="70">
        <f t="shared" si="11"/>
        <v>9.5</v>
      </c>
      <c r="Q17" s="25">
        <f t="shared" si="12"/>
        <v>9.339495000000003</v>
      </c>
      <c r="S17" s="84"/>
      <c r="T17" s="85"/>
      <c r="U17" s="85"/>
      <c r="V17" s="76"/>
      <c r="W17" s="76"/>
    </row>
    <row r="18" spans="1:23" ht="20.100000000000001" customHeight="1">
      <c r="A18" s="86" t="s">
        <v>231</v>
      </c>
      <c r="B18" s="18">
        <v>14.700000000000001</v>
      </c>
      <c r="C18" s="3">
        <f t="shared" si="0"/>
        <v>24.5</v>
      </c>
      <c r="D18" s="3">
        <f t="shared" si="7"/>
        <v>24.254999999999999</v>
      </c>
      <c r="E18" s="3">
        <f t="shared" si="2"/>
        <v>24</v>
      </c>
      <c r="F18" s="3">
        <f t="shared" si="3"/>
        <v>23.520000000000003</v>
      </c>
      <c r="G18" s="70">
        <f t="shared" si="4"/>
        <v>22.5</v>
      </c>
      <c r="H18" s="25">
        <f t="shared" si="5"/>
        <v>22.05</v>
      </c>
      <c r="I18" s="72"/>
      <c r="J18" s="87" t="s">
        <v>248</v>
      </c>
      <c r="K18" s="30">
        <v>6.7677500000000004</v>
      </c>
      <c r="L18" s="53">
        <f t="shared" si="8"/>
        <v>11.5</v>
      </c>
      <c r="M18" s="3">
        <f t="shared" si="6"/>
        <v>11.1667875</v>
      </c>
      <c r="N18" s="3">
        <f t="shared" si="9"/>
        <v>11</v>
      </c>
      <c r="O18" s="3">
        <f t="shared" si="10"/>
        <v>10.828400000000002</v>
      </c>
      <c r="P18" s="70">
        <f t="shared" si="11"/>
        <v>10.5</v>
      </c>
      <c r="Q18" s="25">
        <f t="shared" si="12"/>
        <v>10.151625000000001</v>
      </c>
      <c r="S18" s="84"/>
      <c r="T18" s="85"/>
      <c r="U18" s="85"/>
      <c r="V18" s="76"/>
      <c r="W18" s="76"/>
    </row>
    <row r="19" spans="1:23" ht="20.100000000000001" customHeight="1">
      <c r="A19" s="86" t="s">
        <v>232</v>
      </c>
      <c r="B19" s="18">
        <v>15.365853658536587</v>
      </c>
      <c r="C19" s="3">
        <f t="shared" si="0"/>
        <v>25.5</v>
      </c>
      <c r="D19" s="3">
        <f t="shared" si="7"/>
        <v>25.353658536585368</v>
      </c>
      <c r="E19" s="3">
        <f t="shared" si="2"/>
        <v>25</v>
      </c>
      <c r="F19" s="3">
        <f t="shared" si="3"/>
        <v>24.585365853658541</v>
      </c>
      <c r="G19" s="70">
        <f t="shared" si="4"/>
        <v>23.5</v>
      </c>
      <c r="H19" s="25">
        <f t="shared" si="5"/>
        <v>23.04878048780488</v>
      </c>
      <c r="I19" s="72"/>
      <c r="J19" s="87" t="s">
        <v>249</v>
      </c>
      <c r="K19" s="30">
        <v>7.0384600000000015</v>
      </c>
      <c r="L19" s="53">
        <f t="shared" si="8"/>
        <v>12</v>
      </c>
      <c r="M19" s="3">
        <f t="shared" si="6"/>
        <v>11.613459000000002</v>
      </c>
      <c r="N19" s="3">
        <f t="shared" si="9"/>
        <v>11.5</v>
      </c>
      <c r="O19" s="3">
        <f t="shared" si="10"/>
        <v>11.261536000000003</v>
      </c>
      <c r="P19" s="70">
        <f t="shared" si="11"/>
        <v>11</v>
      </c>
      <c r="Q19" s="25">
        <f t="shared" si="12"/>
        <v>10.557690000000003</v>
      </c>
      <c r="S19" s="76"/>
      <c r="T19" s="76"/>
      <c r="U19" s="76"/>
      <c r="V19" s="76"/>
      <c r="W19" s="76"/>
    </row>
    <row r="20" spans="1:23" ht="20.100000000000001" customHeight="1">
      <c r="A20" s="86" t="s">
        <v>233</v>
      </c>
      <c r="B20" s="18">
        <v>16.390243902439028</v>
      </c>
      <c r="C20" s="3">
        <f t="shared" si="0"/>
        <v>27.5</v>
      </c>
      <c r="D20" s="3">
        <f t="shared" si="7"/>
        <v>27.043902439024397</v>
      </c>
      <c r="E20" s="3">
        <f t="shared" si="2"/>
        <v>26.5</v>
      </c>
      <c r="F20" s="3">
        <f t="shared" si="3"/>
        <v>26.224390243902448</v>
      </c>
      <c r="G20" s="70">
        <f t="shared" si="4"/>
        <v>25</v>
      </c>
      <c r="H20" s="25">
        <f t="shared" si="5"/>
        <v>24.585365853658544</v>
      </c>
      <c r="I20" s="72"/>
      <c r="J20" s="87" t="s">
        <v>755</v>
      </c>
      <c r="K20" s="30">
        <v>8.1740724</v>
      </c>
      <c r="L20" s="53">
        <f t="shared" si="8"/>
        <v>13.5</v>
      </c>
      <c r="M20" s="3">
        <f t="shared" si="6"/>
        <v>13.487219459999999</v>
      </c>
      <c r="N20" s="3">
        <f t="shared" si="9"/>
        <v>13.5</v>
      </c>
      <c r="O20" s="3">
        <f t="shared" si="10"/>
        <v>13.078515840000001</v>
      </c>
      <c r="P20" s="70">
        <f t="shared" si="11"/>
        <v>12.5</v>
      </c>
      <c r="Q20" s="25">
        <f t="shared" si="12"/>
        <v>12.2611086</v>
      </c>
    </row>
    <row r="21" spans="1:23" ht="20.100000000000001" customHeight="1">
      <c r="A21" s="86" t="s">
        <v>234</v>
      </c>
      <c r="B21" s="18">
        <v>17.619512195121953</v>
      </c>
      <c r="C21" s="3">
        <f t="shared" si="0"/>
        <v>29.5</v>
      </c>
      <c r="D21" s="3">
        <f t="shared" si="7"/>
        <v>29.072195121951221</v>
      </c>
      <c r="E21" s="3">
        <f t="shared" si="2"/>
        <v>28.5</v>
      </c>
      <c r="F21" s="3">
        <f t="shared" si="3"/>
        <v>28.191219512195126</v>
      </c>
      <c r="G21" s="70">
        <f t="shared" si="4"/>
        <v>26.5</v>
      </c>
      <c r="H21" s="25">
        <f t="shared" si="5"/>
        <v>26.429268292682927</v>
      </c>
      <c r="I21" s="72"/>
      <c r="J21" s="87" t="s">
        <v>250</v>
      </c>
      <c r="K21" s="30">
        <v>8.8039600000000018</v>
      </c>
      <c r="L21" s="53">
        <f t="shared" si="8"/>
        <v>15</v>
      </c>
      <c r="M21" s="3">
        <f t="shared" si="6"/>
        <v>14.526534000000002</v>
      </c>
      <c r="N21" s="3">
        <f t="shared" si="9"/>
        <v>14.5</v>
      </c>
      <c r="O21" s="3">
        <f t="shared" si="10"/>
        <v>14.086336000000003</v>
      </c>
      <c r="P21" s="70">
        <f t="shared" si="11"/>
        <v>13.5</v>
      </c>
      <c r="Q21" s="25">
        <f t="shared" si="12"/>
        <v>13.205940000000002</v>
      </c>
    </row>
    <row r="22" spans="1:23" ht="20.100000000000001" customHeight="1">
      <c r="A22" s="86" t="s">
        <v>235</v>
      </c>
      <c r="B22" s="18">
        <v>18.181285551219514</v>
      </c>
      <c r="C22" s="3">
        <f t="shared" si="0"/>
        <v>30</v>
      </c>
      <c r="D22" s="3">
        <f t="shared" si="7"/>
        <v>29.999121159512196</v>
      </c>
      <c r="E22" s="3">
        <f t="shared" si="2"/>
        <v>29.5</v>
      </c>
      <c r="F22" s="3">
        <f t="shared" si="3"/>
        <v>29.090056881951224</v>
      </c>
      <c r="G22" s="70">
        <f t="shared" si="4"/>
        <v>27.5</v>
      </c>
      <c r="H22" s="25">
        <f t="shared" si="5"/>
        <v>27.271928326829268</v>
      </c>
      <c r="I22" s="72"/>
      <c r="J22" s="87" t="s">
        <v>251</v>
      </c>
      <c r="K22" s="30">
        <v>10.01627</v>
      </c>
      <c r="L22" s="53">
        <f t="shared" si="8"/>
        <v>17</v>
      </c>
      <c r="M22" s="3">
        <f t="shared" si="6"/>
        <v>16.5268455</v>
      </c>
      <c r="N22" s="3">
        <f t="shared" si="9"/>
        <v>16.5</v>
      </c>
      <c r="O22" s="3">
        <f t="shared" si="10"/>
        <v>16.026032000000001</v>
      </c>
      <c r="P22" s="70">
        <f t="shared" si="11"/>
        <v>15.5</v>
      </c>
      <c r="Q22" s="25">
        <f t="shared" si="12"/>
        <v>15.024405000000002</v>
      </c>
    </row>
    <row r="23" spans="1:23" ht="20.100000000000001" customHeight="1">
      <c r="A23" s="86" t="s">
        <v>236</v>
      </c>
      <c r="B23" s="18">
        <v>18.643902439024394</v>
      </c>
      <c r="C23" s="3">
        <f t="shared" si="0"/>
        <v>31</v>
      </c>
      <c r="D23" s="3">
        <f t="shared" si="7"/>
        <v>30.76243902439025</v>
      </c>
      <c r="E23" s="3">
        <f t="shared" si="2"/>
        <v>30</v>
      </c>
      <c r="F23" s="3">
        <f t="shared" si="3"/>
        <v>29.830243902439033</v>
      </c>
      <c r="G23" s="70">
        <f t="shared" si="4"/>
        <v>28</v>
      </c>
      <c r="H23" s="25">
        <f t="shared" si="5"/>
        <v>27.965853658536592</v>
      </c>
      <c r="I23" s="72"/>
      <c r="J23" s="87" t="s">
        <v>252</v>
      </c>
      <c r="K23" s="30">
        <v>10.687160000000002</v>
      </c>
      <c r="L23" s="53">
        <f t="shared" si="8"/>
        <v>18</v>
      </c>
      <c r="M23" s="3">
        <f t="shared" si="6"/>
        <v>17.633814000000001</v>
      </c>
      <c r="N23" s="3">
        <f t="shared" si="9"/>
        <v>17.5</v>
      </c>
      <c r="O23" s="3">
        <f t="shared" si="10"/>
        <v>17.099456000000004</v>
      </c>
      <c r="P23" s="70">
        <f t="shared" si="11"/>
        <v>16.5</v>
      </c>
      <c r="Q23" s="25">
        <f t="shared" si="12"/>
        <v>16.030740000000002</v>
      </c>
    </row>
    <row r="24" spans="1:23" ht="20.100000000000001" customHeight="1" thickBot="1">
      <c r="A24" s="88" t="s">
        <v>237</v>
      </c>
      <c r="B24" s="19">
        <v>20.643446634146347</v>
      </c>
      <c r="C24" s="4">
        <f t="shared" si="0"/>
        <v>34.5</v>
      </c>
      <c r="D24" s="4">
        <f t="shared" si="7"/>
        <v>34.061686946341467</v>
      </c>
      <c r="E24" s="4">
        <f t="shared" si="2"/>
        <v>33.5</v>
      </c>
      <c r="F24" s="4">
        <f t="shared" si="3"/>
        <v>33.029514614634159</v>
      </c>
      <c r="G24" s="71">
        <f t="shared" si="4"/>
        <v>31</v>
      </c>
      <c r="H24" s="89">
        <f t="shared" si="5"/>
        <v>30.965169951219522</v>
      </c>
      <c r="I24" s="72"/>
      <c r="J24" s="87" t="s">
        <v>253</v>
      </c>
      <c r="K24" s="30">
        <v>10.8284</v>
      </c>
      <c r="L24" s="53">
        <f t="shared" si="8"/>
        <v>18</v>
      </c>
      <c r="M24" s="3">
        <f t="shared" si="6"/>
        <v>17.866859999999999</v>
      </c>
      <c r="N24" s="3">
        <f t="shared" si="9"/>
        <v>17.5</v>
      </c>
      <c r="O24" s="3">
        <f t="shared" si="10"/>
        <v>17.32544</v>
      </c>
      <c r="P24" s="70">
        <f t="shared" si="11"/>
        <v>16.5</v>
      </c>
      <c r="Q24" s="25">
        <f t="shared" si="12"/>
        <v>16.242599999999999</v>
      </c>
    </row>
    <row r="25" spans="1:23" ht="20.100000000000001" customHeight="1">
      <c r="A25" s="90"/>
      <c r="B25" s="81"/>
      <c r="C25" s="11"/>
      <c r="D25" s="81"/>
      <c r="E25" s="11"/>
      <c r="F25" s="81"/>
      <c r="G25" s="11"/>
      <c r="H25" s="81"/>
      <c r="I25" s="91"/>
      <c r="J25" s="87" t="s">
        <v>254</v>
      </c>
      <c r="K25" s="30">
        <v>14.559490000000002</v>
      </c>
      <c r="L25" s="53">
        <f t="shared" si="8"/>
        <v>24.5</v>
      </c>
      <c r="M25" s="3">
        <f t="shared" si="6"/>
        <v>24.023158500000001</v>
      </c>
      <c r="N25" s="3">
        <f t="shared" si="9"/>
        <v>23.5</v>
      </c>
      <c r="O25" s="3">
        <f t="shared" si="10"/>
        <v>23.295184000000006</v>
      </c>
      <c r="P25" s="70">
        <f t="shared" si="11"/>
        <v>22</v>
      </c>
      <c r="Q25" s="25">
        <f t="shared" si="12"/>
        <v>21.839235000000002</v>
      </c>
    </row>
    <row r="26" spans="1:23" ht="20.100000000000001" customHeight="1" thickBot="1">
      <c r="A26" s="79" t="s">
        <v>115</v>
      </c>
      <c r="B26" s="78" t="s">
        <v>634</v>
      </c>
      <c r="C26" s="78" t="s">
        <v>790</v>
      </c>
      <c r="E26" s="78" t="s">
        <v>791</v>
      </c>
      <c r="G26" s="78" t="s">
        <v>635</v>
      </c>
      <c r="I26" s="91"/>
      <c r="J26" s="87" t="s">
        <v>255</v>
      </c>
      <c r="K26" s="30">
        <v>15.289230000000002</v>
      </c>
      <c r="L26" s="53">
        <f t="shared" si="8"/>
        <v>25.5</v>
      </c>
      <c r="M26" s="3">
        <f t="shared" si="6"/>
        <v>25.2272295</v>
      </c>
      <c r="N26" s="3">
        <f t="shared" si="9"/>
        <v>24.5</v>
      </c>
      <c r="O26" s="3">
        <f t="shared" si="10"/>
        <v>24.462768000000004</v>
      </c>
      <c r="P26" s="70">
        <f t="shared" si="11"/>
        <v>23</v>
      </c>
      <c r="Q26" s="25">
        <f t="shared" si="12"/>
        <v>22.933845000000002</v>
      </c>
    </row>
    <row r="27" spans="1:23" ht="20.100000000000001" customHeight="1">
      <c r="A27" s="92" t="s">
        <v>272</v>
      </c>
      <c r="B27" s="5">
        <v>9.6087471480000008</v>
      </c>
      <c r="C27" s="27">
        <f t="shared" ref="C27:C53" si="13">CEILING(D27,0.5)</f>
        <v>16</v>
      </c>
      <c r="D27" s="1">
        <f t="shared" ref="D27:D53" si="14">B27*1.65</f>
        <v>15.854432794200001</v>
      </c>
      <c r="E27" s="1">
        <f t="shared" ref="E27:E53" si="15">CEILING(F27,0.5)</f>
        <v>15.5</v>
      </c>
      <c r="F27" s="1">
        <f t="shared" ref="F27:F53" si="16">B27*1.6</f>
        <v>15.373995436800001</v>
      </c>
      <c r="G27" s="69">
        <f t="shared" ref="G27:G53" si="17">CEILING(H27,0.5)</f>
        <v>14.5</v>
      </c>
      <c r="H27" s="24">
        <f t="shared" ref="H27:H53" si="18">B27*1.5</f>
        <v>14.413120722000002</v>
      </c>
      <c r="I27" s="91"/>
      <c r="J27" s="87" t="s">
        <v>256</v>
      </c>
      <c r="K27" s="30">
        <v>15.630560000000001</v>
      </c>
      <c r="L27" s="53">
        <f t="shared" si="8"/>
        <v>26</v>
      </c>
      <c r="M27" s="3">
        <f t="shared" si="6"/>
        <v>25.790424000000002</v>
      </c>
      <c r="N27" s="3">
        <f t="shared" si="9"/>
        <v>25.5</v>
      </c>
      <c r="O27" s="3">
        <f t="shared" si="10"/>
        <v>25.008896000000004</v>
      </c>
      <c r="P27" s="70">
        <f t="shared" si="11"/>
        <v>23.5</v>
      </c>
      <c r="Q27" s="25">
        <f t="shared" si="12"/>
        <v>23.44584</v>
      </c>
    </row>
    <row r="28" spans="1:23" ht="20.100000000000001" customHeight="1">
      <c r="A28" s="93" t="s">
        <v>273</v>
      </c>
      <c r="B28" s="18">
        <v>9.7422019694999999</v>
      </c>
      <c r="C28" s="28">
        <f t="shared" si="13"/>
        <v>16.5</v>
      </c>
      <c r="D28" s="3">
        <f t="shared" si="14"/>
        <v>16.074633249674999</v>
      </c>
      <c r="E28" s="3">
        <f t="shared" si="15"/>
        <v>16</v>
      </c>
      <c r="F28" s="3">
        <f t="shared" si="16"/>
        <v>15.587523151200001</v>
      </c>
      <c r="G28" s="70">
        <f t="shared" si="17"/>
        <v>15</v>
      </c>
      <c r="H28" s="25">
        <f t="shared" si="18"/>
        <v>14.613302954249999</v>
      </c>
      <c r="I28" s="91"/>
      <c r="J28" s="87" t="s">
        <v>257</v>
      </c>
      <c r="K28" s="30">
        <v>16.713400000000004</v>
      </c>
      <c r="L28" s="53">
        <f t="shared" si="8"/>
        <v>28</v>
      </c>
      <c r="M28" s="3">
        <f t="shared" si="6"/>
        <v>27.577110000000005</v>
      </c>
      <c r="N28" s="3">
        <f t="shared" si="9"/>
        <v>27</v>
      </c>
      <c r="O28" s="3">
        <f t="shared" si="10"/>
        <v>26.741440000000008</v>
      </c>
      <c r="P28" s="70">
        <f t="shared" si="11"/>
        <v>25.5</v>
      </c>
      <c r="Q28" s="25">
        <f t="shared" si="12"/>
        <v>25.070100000000004</v>
      </c>
    </row>
    <row r="29" spans="1:23" ht="20.100000000000001" customHeight="1">
      <c r="A29" s="93" t="s">
        <v>274</v>
      </c>
      <c r="B29" s="18">
        <v>9.7688929338000001</v>
      </c>
      <c r="C29" s="28">
        <f t="shared" si="13"/>
        <v>16.5</v>
      </c>
      <c r="D29" s="3">
        <f t="shared" si="14"/>
        <v>16.118673340769998</v>
      </c>
      <c r="E29" s="3">
        <f t="shared" si="15"/>
        <v>16</v>
      </c>
      <c r="F29" s="3">
        <f t="shared" si="16"/>
        <v>15.630228694080001</v>
      </c>
      <c r="G29" s="70">
        <f t="shared" si="17"/>
        <v>15</v>
      </c>
      <c r="H29" s="25">
        <f t="shared" si="18"/>
        <v>14.6533394007</v>
      </c>
      <c r="I29" s="91"/>
      <c r="J29" s="87" t="s">
        <v>258</v>
      </c>
      <c r="K29" s="30">
        <v>17.254820000000002</v>
      </c>
      <c r="L29" s="53">
        <f t="shared" si="8"/>
        <v>28.5</v>
      </c>
      <c r="M29" s="3">
        <f t="shared" si="6"/>
        <v>28.470453000000003</v>
      </c>
      <c r="N29" s="3">
        <f t="shared" si="9"/>
        <v>28</v>
      </c>
      <c r="O29" s="3">
        <f t="shared" si="10"/>
        <v>27.607712000000006</v>
      </c>
      <c r="P29" s="70">
        <f t="shared" si="11"/>
        <v>26</v>
      </c>
      <c r="Q29" s="25">
        <f t="shared" si="12"/>
        <v>25.882230000000003</v>
      </c>
    </row>
    <row r="30" spans="1:23" ht="20.100000000000001" customHeight="1">
      <c r="A30" s="93" t="s">
        <v>275</v>
      </c>
      <c r="B30" s="18">
        <v>9.9557296838999978</v>
      </c>
      <c r="C30" s="28">
        <f t="shared" si="13"/>
        <v>16.5</v>
      </c>
      <c r="D30" s="3">
        <f t="shared" si="14"/>
        <v>16.426953978434994</v>
      </c>
      <c r="E30" s="3">
        <f t="shared" si="15"/>
        <v>16</v>
      </c>
      <c r="F30" s="3">
        <f t="shared" si="16"/>
        <v>15.929167494239998</v>
      </c>
      <c r="G30" s="70">
        <f t="shared" si="17"/>
        <v>15</v>
      </c>
      <c r="H30" s="25">
        <f t="shared" si="18"/>
        <v>14.933594525849998</v>
      </c>
      <c r="I30" s="91"/>
      <c r="J30" s="87" t="s">
        <v>259</v>
      </c>
      <c r="K30" s="30">
        <v>18.008100000000002</v>
      </c>
      <c r="L30" s="53">
        <f t="shared" si="8"/>
        <v>30</v>
      </c>
      <c r="M30" s="3">
        <f t="shared" si="6"/>
        <v>29.713365000000003</v>
      </c>
      <c r="N30" s="3">
        <f t="shared" si="9"/>
        <v>29</v>
      </c>
      <c r="O30" s="3">
        <f t="shared" si="10"/>
        <v>28.812960000000004</v>
      </c>
      <c r="P30" s="70">
        <f t="shared" si="11"/>
        <v>27.5</v>
      </c>
      <c r="Q30" s="25">
        <f t="shared" si="12"/>
        <v>27.012150000000005</v>
      </c>
    </row>
    <row r="31" spans="1:23" ht="20.100000000000001" customHeight="1">
      <c r="A31" s="93" t="s">
        <v>276</v>
      </c>
      <c r="B31" s="18">
        <v>10.204845350699999</v>
      </c>
      <c r="C31" s="28">
        <f t="shared" si="13"/>
        <v>17</v>
      </c>
      <c r="D31" s="3">
        <f t="shared" si="14"/>
        <v>16.837994828654999</v>
      </c>
      <c r="E31" s="3">
        <f t="shared" si="15"/>
        <v>16.5</v>
      </c>
      <c r="F31" s="3">
        <f t="shared" si="16"/>
        <v>16.327752561120001</v>
      </c>
      <c r="G31" s="70">
        <f t="shared" si="17"/>
        <v>15.5</v>
      </c>
      <c r="H31" s="25">
        <f t="shared" si="18"/>
        <v>15.30726802605</v>
      </c>
      <c r="I31" s="91"/>
      <c r="J31" s="87" t="s">
        <v>260</v>
      </c>
      <c r="K31" s="30">
        <v>21.115380000000002</v>
      </c>
      <c r="L31" s="53">
        <f t="shared" si="8"/>
        <v>35</v>
      </c>
      <c r="M31" s="3">
        <f t="shared" si="6"/>
        <v>34.840377000000004</v>
      </c>
      <c r="N31" s="3">
        <f t="shared" si="9"/>
        <v>34</v>
      </c>
      <c r="O31" s="3">
        <f t="shared" si="10"/>
        <v>33.784608000000006</v>
      </c>
      <c r="P31" s="70">
        <f t="shared" si="11"/>
        <v>32</v>
      </c>
      <c r="Q31" s="25">
        <f t="shared" si="12"/>
        <v>31.673070000000003</v>
      </c>
    </row>
    <row r="32" spans="1:23" ht="20.100000000000001" customHeight="1">
      <c r="A32" s="93" t="s">
        <v>277</v>
      </c>
      <c r="B32" s="18">
        <v>11.566084530000001</v>
      </c>
      <c r="C32" s="28">
        <f t="shared" si="13"/>
        <v>19.5</v>
      </c>
      <c r="D32" s="3">
        <f t="shared" si="14"/>
        <v>19.084039474500003</v>
      </c>
      <c r="E32" s="3">
        <f t="shared" si="15"/>
        <v>19</v>
      </c>
      <c r="F32" s="3">
        <f t="shared" si="16"/>
        <v>18.505735248000004</v>
      </c>
      <c r="G32" s="70">
        <f t="shared" si="17"/>
        <v>17.5</v>
      </c>
      <c r="H32" s="25">
        <f t="shared" si="18"/>
        <v>17.349126795000004</v>
      </c>
      <c r="I32" s="91"/>
      <c r="J32" s="87" t="s">
        <v>261</v>
      </c>
      <c r="K32" s="30">
        <v>25.246650000000002</v>
      </c>
      <c r="L32" s="53">
        <f t="shared" si="8"/>
        <v>42</v>
      </c>
      <c r="M32" s="3">
        <f t="shared" si="6"/>
        <v>41.656972500000002</v>
      </c>
      <c r="N32" s="3">
        <f t="shared" si="9"/>
        <v>40.5</v>
      </c>
      <c r="O32" s="3">
        <f t="shared" si="10"/>
        <v>40.39464000000001</v>
      </c>
      <c r="P32" s="70">
        <f t="shared" si="11"/>
        <v>38</v>
      </c>
      <c r="Q32" s="25">
        <f t="shared" si="12"/>
        <v>37.869975000000004</v>
      </c>
    </row>
    <row r="33" spans="1:17" ht="20.100000000000001" customHeight="1">
      <c r="A33" s="93" t="s">
        <v>278</v>
      </c>
      <c r="B33" s="18">
        <v>11.895273089700002</v>
      </c>
      <c r="C33" s="28">
        <f t="shared" si="13"/>
        <v>20</v>
      </c>
      <c r="D33" s="3">
        <f t="shared" si="14"/>
        <v>19.627200598005</v>
      </c>
      <c r="E33" s="3">
        <f t="shared" si="15"/>
        <v>19.5</v>
      </c>
      <c r="F33" s="3">
        <f t="shared" si="16"/>
        <v>19.032436943520004</v>
      </c>
      <c r="G33" s="70">
        <f t="shared" si="17"/>
        <v>18</v>
      </c>
      <c r="H33" s="25">
        <f t="shared" si="18"/>
        <v>17.842909634550004</v>
      </c>
      <c r="I33" s="91"/>
      <c r="J33" s="87" t="s">
        <v>262</v>
      </c>
      <c r="K33" s="30">
        <v>25.917540000000002</v>
      </c>
      <c r="L33" s="53">
        <f t="shared" si="8"/>
        <v>43</v>
      </c>
      <c r="M33" s="3">
        <f t="shared" si="6"/>
        <v>42.763941000000003</v>
      </c>
      <c r="N33" s="3">
        <f t="shared" si="9"/>
        <v>41.5</v>
      </c>
      <c r="O33" s="3">
        <f t="shared" si="10"/>
        <v>41.468064000000005</v>
      </c>
      <c r="P33" s="70">
        <f t="shared" si="11"/>
        <v>39</v>
      </c>
      <c r="Q33" s="25">
        <f t="shared" si="12"/>
        <v>38.876310000000004</v>
      </c>
    </row>
    <row r="34" spans="1:17" ht="20.100000000000001" customHeight="1">
      <c r="A34" s="93" t="s">
        <v>279</v>
      </c>
      <c r="B34" s="18">
        <v>12.117697792199998</v>
      </c>
      <c r="C34" s="28">
        <f t="shared" si="13"/>
        <v>20</v>
      </c>
      <c r="D34" s="3">
        <f t="shared" si="14"/>
        <v>19.994201357129995</v>
      </c>
      <c r="E34" s="3">
        <f t="shared" si="15"/>
        <v>19.5</v>
      </c>
      <c r="F34" s="3">
        <f t="shared" si="16"/>
        <v>19.388316467519999</v>
      </c>
      <c r="G34" s="70">
        <f t="shared" si="17"/>
        <v>18.5</v>
      </c>
      <c r="H34" s="25">
        <f t="shared" si="18"/>
        <v>18.176546688299997</v>
      </c>
      <c r="I34" s="91"/>
      <c r="J34" s="87" t="s">
        <v>263</v>
      </c>
      <c r="K34" s="30">
        <v>29.307300000000001</v>
      </c>
      <c r="L34" s="53">
        <f t="shared" si="8"/>
        <v>48.5</v>
      </c>
      <c r="M34" s="3">
        <f t="shared" si="6"/>
        <v>48.357044999999999</v>
      </c>
      <c r="N34" s="3">
        <f t="shared" si="9"/>
        <v>47</v>
      </c>
      <c r="O34" s="3">
        <f t="shared" si="10"/>
        <v>46.891680000000008</v>
      </c>
      <c r="P34" s="70">
        <f t="shared" si="11"/>
        <v>44</v>
      </c>
      <c r="Q34" s="25">
        <f t="shared" si="12"/>
        <v>43.960950000000004</v>
      </c>
    </row>
    <row r="35" spans="1:17" ht="20.100000000000001" customHeight="1">
      <c r="A35" s="93" t="s">
        <v>280</v>
      </c>
      <c r="B35" s="18">
        <v>13.2476152809</v>
      </c>
      <c r="C35" s="28">
        <f t="shared" si="13"/>
        <v>22</v>
      </c>
      <c r="D35" s="3">
        <f t="shared" si="14"/>
        <v>21.858565213484997</v>
      </c>
      <c r="E35" s="3">
        <f t="shared" si="15"/>
        <v>21.5</v>
      </c>
      <c r="F35" s="3">
        <f t="shared" si="16"/>
        <v>21.19618444944</v>
      </c>
      <c r="G35" s="70">
        <f t="shared" si="17"/>
        <v>20</v>
      </c>
      <c r="H35" s="25">
        <f t="shared" si="18"/>
        <v>19.87142292135</v>
      </c>
      <c r="I35" s="91"/>
      <c r="J35" s="87" t="s">
        <v>264</v>
      </c>
      <c r="K35" s="30">
        <v>30.660850000000007</v>
      </c>
      <c r="L35" s="53">
        <f t="shared" si="8"/>
        <v>51</v>
      </c>
      <c r="M35" s="3">
        <f t="shared" si="6"/>
        <v>50.59040250000001</v>
      </c>
      <c r="N35" s="3">
        <f t="shared" si="9"/>
        <v>49.5</v>
      </c>
      <c r="O35" s="3">
        <f t="shared" si="10"/>
        <v>49.057360000000017</v>
      </c>
      <c r="P35" s="70">
        <f t="shared" si="11"/>
        <v>46</v>
      </c>
      <c r="Q35" s="25">
        <f t="shared" si="12"/>
        <v>45.991275000000009</v>
      </c>
    </row>
    <row r="36" spans="1:17" ht="20.100000000000001" customHeight="1">
      <c r="A36" s="93" t="s">
        <v>281</v>
      </c>
      <c r="B36" s="18">
        <v>13.523421912</v>
      </c>
      <c r="C36" s="28">
        <f t="shared" si="13"/>
        <v>22.5</v>
      </c>
      <c r="D36" s="3">
        <f t="shared" si="14"/>
        <v>22.313646154799997</v>
      </c>
      <c r="E36" s="3">
        <f t="shared" si="15"/>
        <v>22</v>
      </c>
      <c r="F36" s="3">
        <f t="shared" si="16"/>
        <v>21.6374750592</v>
      </c>
      <c r="G36" s="70">
        <f t="shared" si="17"/>
        <v>20.5</v>
      </c>
      <c r="H36" s="25">
        <f t="shared" si="18"/>
        <v>20.285132867999998</v>
      </c>
      <c r="I36" s="91"/>
      <c r="J36" s="87" t="s">
        <v>265</v>
      </c>
      <c r="K36" s="30">
        <v>33.297330000000002</v>
      </c>
      <c r="L36" s="53">
        <f t="shared" si="8"/>
        <v>55</v>
      </c>
      <c r="M36" s="3">
        <f t="shared" si="6"/>
        <v>54.940594500000003</v>
      </c>
      <c r="N36" s="3">
        <f t="shared" si="9"/>
        <v>53.5</v>
      </c>
      <c r="O36" s="3">
        <f t="shared" si="10"/>
        <v>53.275728000000008</v>
      </c>
      <c r="P36" s="70">
        <f t="shared" si="11"/>
        <v>50</v>
      </c>
      <c r="Q36" s="25">
        <f t="shared" si="12"/>
        <v>49.945995000000003</v>
      </c>
    </row>
    <row r="37" spans="1:17" ht="20.100000000000001" customHeight="1">
      <c r="A37" s="93" t="s">
        <v>282</v>
      </c>
      <c r="B37" s="18">
        <v>15.462965317800004</v>
      </c>
      <c r="C37" s="28">
        <f t="shared" si="13"/>
        <v>26</v>
      </c>
      <c r="D37" s="3">
        <f t="shared" si="14"/>
        <v>25.513892774370003</v>
      </c>
      <c r="E37" s="3">
        <f t="shared" si="15"/>
        <v>25</v>
      </c>
      <c r="F37" s="3">
        <f t="shared" si="16"/>
        <v>24.740744508480006</v>
      </c>
      <c r="G37" s="70">
        <f t="shared" si="17"/>
        <v>23.5</v>
      </c>
      <c r="H37" s="25">
        <f t="shared" si="18"/>
        <v>23.194447976700005</v>
      </c>
      <c r="I37" s="91"/>
      <c r="J37" s="87" t="s">
        <v>266</v>
      </c>
      <c r="K37" s="30">
        <v>36.687090000000012</v>
      </c>
      <c r="L37" s="53">
        <f t="shared" si="8"/>
        <v>61</v>
      </c>
      <c r="M37" s="3">
        <f t="shared" si="6"/>
        <v>60.533698500000014</v>
      </c>
      <c r="N37" s="3">
        <f t="shared" si="9"/>
        <v>59</v>
      </c>
      <c r="O37" s="3">
        <f t="shared" si="10"/>
        <v>58.699344000000025</v>
      </c>
      <c r="P37" s="70">
        <f t="shared" si="11"/>
        <v>55.5</v>
      </c>
      <c r="Q37" s="25">
        <f t="shared" si="12"/>
        <v>55.030635000000018</v>
      </c>
    </row>
    <row r="38" spans="1:17" ht="20.100000000000001" customHeight="1">
      <c r="A38" s="93" t="s">
        <v>283</v>
      </c>
      <c r="B38" s="18">
        <v>19.1730093555</v>
      </c>
      <c r="C38" s="28">
        <f t="shared" si="13"/>
        <v>32</v>
      </c>
      <c r="D38" s="3">
        <f t="shared" si="14"/>
        <v>31.635465436574997</v>
      </c>
      <c r="E38" s="3">
        <f t="shared" si="15"/>
        <v>31</v>
      </c>
      <c r="F38" s="3">
        <f t="shared" si="16"/>
        <v>30.676814968800002</v>
      </c>
      <c r="G38" s="70">
        <f t="shared" si="17"/>
        <v>29</v>
      </c>
      <c r="H38" s="25">
        <f t="shared" si="18"/>
        <v>28.759514033249999</v>
      </c>
      <c r="I38" s="91"/>
      <c r="J38" s="87" t="s">
        <v>267</v>
      </c>
      <c r="K38" s="30">
        <v>38.711530000000003</v>
      </c>
      <c r="L38" s="53">
        <f t="shared" si="8"/>
        <v>64</v>
      </c>
      <c r="M38" s="3">
        <f t="shared" si="6"/>
        <v>63.874024500000004</v>
      </c>
      <c r="N38" s="3">
        <f t="shared" si="9"/>
        <v>62</v>
      </c>
      <c r="O38" s="3">
        <f t="shared" si="10"/>
        <v>61.938448000000008</v>
      </c>
      <c r="P38" s="70">
        <f t="shared" si="11"/>
        <v>58.5</v>
      </c>
      <c r="Q38" s="25">
        <f t="shared" si="12"/>
        <v>58.067295000000001</v>
      </c>
    </row>
    <row r="39" spans="1:17" ht="20.100000000000001" customHeight="1">
      <c r="A39" s="93" t="s">
        <v>284</v>
      </c>
      <c r="B39" s="18">
        <v>19.653446712899999</v>
      </c>
      <c r="C39" s="28">
        <f t="shared" si="13"/>
        <v>32.5</v>
      </c>
      <c r="D39" s="3">
        <f t="shared" si="14"/>
        <v>32.428187076284999</v>
      </c>
      <c r="E39" s="3">
        <f t="shared" si="15"/>
        <v>31.5</v>
      </c>
      <c r="F39" s="3">
        <f t="shared" si="16"/>
        <v>31.44551474064</v>
      </c>
      <c r="G39" s="70">
        <f t="shared" si="17"/>
        <v>29.5</v>
      </c>
      <c r="H39" s="25">
        <f t="shared" si="18"/>
        <v>29.480170069349999</v>
      </c>
      <c r="I39" s="91"/>
      <c r="J39" s="87" t="s">
        <v>268</v>
      </c>
      <c r="K39" s="30">
        <v>39.38242000000001</v>
      </c>
      <c r="L39" s="53">
        <f t="shared" si="8"/>
        <v>65</v>
      </c>
      <c r="M39" s="3">
        <f t="shared" si="6"/>
        <v>64.980993000000012</v>
      </c>
      <c r="N39" s="3">
        <f t="shared" si="9"/>
        <v>63.5</v>
      </c>
      <c r="O39" s="3">
        <f t="shared" si="10"/>
        <v>63.011872000000018</v>
      </c>
      <c r="P39" s="70">
        <f t="shared" si="11"/>
        <v>59.5</v>
      </c>
      <c r="Q39" s="25">
        <f t="shared" si="12"/>
        <v>59.073630000000016</v>
      </c>
    </row>
    <row r="40" spans="1:17" ht="20.100000000000001" customHeight="1">
      <c r="A40" s="93" t="s">
        <v>285</v>
      </c>
      <c r="B40" s="18">
        <v>20.765570225399998</v>
      </c>
      <c r="C40" s="28">
        <f t="shared" si="13"/>
        <v>34.5</v>
      </c>
      <c r="D40" s="3">
        <f t="shared" si="14"/>
        <v>34.263190871909991</v>
      </c>
      <c r="E40" s="3">
        <f t="shared" si="15"/>
        <v>33.5</v>
      </c>
      <c r="F40" s="3">
        <f t="shared" si="16"/>
        <v>33.224912360639998</v>
      </c>
      <c r="G40" s="70">
        <f t="shared" si="17"/>
        <v>31.5</v>
      </c>
      <c r="H40" s="25">
        <f t="shared" si="18"/>
        <v>31.148355338099996</v>
      </c>
      <c r="I40" s="91"/>
      <c r="J40" s="87" t="s">
        <v>269</v>
      </c>
      <c r="K40" s="30">
        <v>40.806590000000007</v>
      </c>
      <c r="L40" s="53">
        <f t="shared" si="8"/>
        <v>67.5</v>
      </c>
      <c r="M40" s="3">
        <f t="shared" si="6"/>
        <v>67.33087350000001</v>
      </c>
      <c r="N40" s="3">
        <f t="shared" si="9"/>
        <v>65.5</v>
      </c>
      <c r="O40" s="3">
        <f t="shared" si="10"/>
        <v>65.290544000000011</v>
      </c>
      <c r="P40" s="70">
        <f t="shared" si="11"/>
        <v>61.5</v>
      </c>
      <c r="Q40" s="25">
        <f t="shared" si="12"/>
        <v>61.209885000000014</v>
      </c>
    </row>
    <row r="41" spans="1:17" ht="20.100000000000001" customHeight="1">
      <c r="A41" s="93" t="s">
        <v>286</v>
      </c>
      <c r="B41" s="18">
        <v>28.0966884198</v>
      </c>
      <c r="C41" s="28">
        <f t="shared" si="13"/>
        <v>46.5</v>
      </c>
      <c r="D41" s="3">
        <f t="shared" si="14"/>
        <v>46.359535892669996</v>
      </c>
      <c r="E41" s="3">
        <f t="shared" si="15"/>
        <v>45</v>
      </c>
      <c r="F41" s="3">
        <f t="shared" si="16"/>
        <v>44.954701471680004</v>
      </c>
      <c r="G41" s="70">
        <f t="shared" si="17"/>
        <v>42.5</v>
      </c>
      <c r="H41" s="25">
        <f t="shared" si="18"/>
        <v>42.145032629699998</v>
      </c>
      <c r="I41" s="91"/>
      <c r="J41" s="87" t="s">
        <v>270</v>
      </c>
      <c r="K41" s="30">
        <v>42.842800000000004</v>
      </c>
      <c r="L41" s="53">
        <f t="shared" si="8"/>
        <v>71</v>
      </c>
      <c r="M41" s="3">
        <f t="shared" si="6"/>
        <v>70.69062000000001</v>
      </c>
      <c r="N41" s="3">
        <f t="shared" si="9"/>
        <v>69</v>
      </c>
      <c r="O41" s="3">
        <f t="shared" si="10"/>
        <v>68.548480000000012</v>
      </c>
      <c r="P41" s="70">
        <f t="shared" si="11"/>
        <v>64.5</v>
      </c>
      <c r="Q41" s="25">
        <f t="shared" si="12"/>
        <v>64.264200000000002</v>
      </c>
    </row>
    <row r="42" spans="1:17" ht="20.100000000000001" customHeight="1" thickBot="1">
      <c r="A42" s="93" t="s">
        <v>287</v>
      </c>
      <c r="B42" s="18">
        <v>28.933005301199998</v>
      </c>
      <c r="C42" s="28">
        <f t="shared" si="13"/>
        <v>48</v>
      </c>
      <c r="D42" s="3">
        <f t="shared" si="14"/>
        <v>47.739458746979992</v>
      </c>
      <c r="E42" s="3">
        <f t="shared" si="15"/>
        <v>46.5</v>
      </c>
      <c r="F42" s="3">
        <f t="shared" si="16"/>
        <v>46.292808481919998</v>
      </c>
      <c r="G42" s="70">
        <f t="shared" si="17"/>
        <v>43.5</v>
      </c>
      <c r="H42" s="25">
        <f t="shared" si="18"/>
        <v>43.399507951799997</v>
      </c>
      <c r="I42" s="91"/>
      <c r="J42" s="94" t="s">
        <v>271</v>
      </c>
      <c r="K42" s="31">
        <v>61.180460000000011</v>
      </c>
      <c r="L42" s="54">
        <f t="shared" si="8"/>
        <v>101</v>
      </c>
      <c r="M42" s="4">
        <f t="shared" si="6"/>
        <v>100.94775900000002</v>
      </c>
      <c r="N42" s="4">
        <f t="shared" si="9"/>
        <v>98</v>
      </c>
      <c r="O42" s="4">
        <f t="shared" si="10"/>
        <v>97.888736000000023</v>
      </c>
      <c r="P42" s="71">
        <f t="shared" si="11"/>
        <v>92</v>
      </c>
      <c r="Q42" s="26">
        <f t="shared" si="12"/>
        <v>91.770690000000016</v>
      </c>
    </row>
    <row r="43" spans="1:17" ht="20.100000000000001" customHeight="1" thickBot="1">
      <c r="A43" s="93" t="s">
        <v>288</v>
      </c>
      <c r="B43" s="18">
        <v>29.831601099299998</v>
      </c>
      <c r="C43" s="28">
        <f t="shared" si="13"/>
        <v>49.5</v>
      </c>
      <c r="D43" s="3">
        <f t="shared" si="14"/>
        <v>49.222141813844992</v>
      </c>
      <c r="E43" s="3">
        <f t="shared" si="15"/>
        <v>48</v>
      </c>
      <c r="F43" s="3">
        <f t="shared" si="16"/>
        <v>47.73056175888</v>
      </c>
      <c r="G43" s="70">
        <f t="shared" si="17"/>
        <v>45</v>
      </c>
      <c r="H43" s="25">
        <f t="shared" si="18"/>
        <v>44.747401648949996</v>
      </c>
      <c r="I43" s="91"/>
      <c r="J43" s="95" t="s">
        <v>666</v>
      </c>
      <c r="K43" s="81" t="s">
        <v>634</v>
      </c>
      <c r="L43" s="78" t="s">
        <v>790</v>
      </c>
      <c r="N43" s="78" t="s">
        <v>791</v>
      </c>
      <c r="P43" s="78" t="s">
        <v>635</v>
      </c>
    </row>
    <row r="44" spans="1:17" ht="20.100000000000001" customHeight="1">
      <c r="A44" s="93" t="s">
        <v>289</v>
      </c>
      <c r="B44" s="18">
        <v>30.783578825999996</v>
      </c>
      <c r="C44" s="28">
        <f t="shared" si="13"/>
        <v>51</v>
      </c>
      <c r="D44" s="3">
        <f t="shared" si="14"/>
        <v>50.79290506289999</v>
      </c>
      <c r="E44" s="3">
        <f t="shared" si="15"/>
        <v>49.5</v>
      </c>
      <c r="F44" s="3">
        <f t="shared" si="16"/>
        <v>49.253726121599996</v>
      </c>
      <c r="G44" s="70">
        <f t="shared" si="17"/>
        <v>46.5</v>
      </c>
      <c r="H44" s="25">
        <f t="shared" si="18"/>
        <v>46.175368238999994</v>
      </c>
      <c r="I44" s="91"/>
      <c r="J44" s="83" t="s">
        <v>636</v>
      </c>
      <c r="K44" s="20">
        <v>9.3060000000000009</v>
      </c>
      <c r="L44" s="52">
        <f t="shared" si="8"/>
        <v>15.5</v>
      </c>
      <c r="M44" s="1">
        <f t="shared" si="6"/>
        <v>15.354900000000001</v>
      </c>
      <c r="N44" s="1">
        <f t="shared" si="9"/>
        <v>15</v>
      </c>
      <c r="O44" s="1">
        <f t="shared" si="10"/>
        <v>14.889600000000002</v>
      </c>
      <c r="P44" s="69">
        <f t="shared" si="11"/>
        <v>14</v>
      </c>
      <c r="Q44" s="24">
        <f t="shared" si="12"/>
        <v>13.959000000000001</v>
      </c>
    </row>
    <row r="45" spans="1:17" ht="20.100000000000001" customHeight="1">
      <c r="A45" s="93" t="s">
        <v>290</v>
      </c>
      <c r="B45" s="18">
        <v>31.255119195300001</v>
      </c>
      <c r="C45" s="28">
        <f t="shared" si="13"/>
        <v>52</v>
      </c>
      <c r="D45" s="3">
        <f t="shared" si="14"/>
        <v>51.570946672245</v>
      </c>
      <c r="E45" s="3">
        <f t="shared" si="15"/>
        <v>50.5</v>
      </c>
      <c r="F45" s="3">
        <f t="shared" si="16"/>
        <v>50.008190712480001</v>
      </c>
      <c r="G45" s="70">
        <f t="shared" si="17"/>
        <v>47</v>
      </c>
      <c r="H45" s="25">
        <f t="shared" si="18"/>
        <v>46.882678792950003</v>
      </c>
      <c r="I45" s="91"/>
      <c r="J45" s="87" t="s">
        <v>637</v>
      </c>
      <c r="K45" s="30">
        <v>9.18</v>
      </c>
      <c r="L45" s="53">
        <f t="shared" si="8"/>
        <v>15.5</v>
      </c>
      <c r="M45" s="3">
        <f t="shared" si="6"/>
        <v>15.146999999999998</v>
      </c>
      <c r="N45" s="3">
        <f t="shared" si="9"/>
        <v>15</v>
      </c>
      <c r="O45" s="3">
        <f t="shared" si="10"/>
        <v>14.688000000000001</v>
      </c>
      <c r="P45" s="70">
        <f t="shared" si="11"/>
        <v>14</v>
      </c>
      <c r="Q45" s="25">
        <f t="shared" si="12"/>
        <v>13.77</v>
      </c>
    </row>
    <row r="46" spans="1:17" ht="20.100000000000001" customHeight="1">
      <c r="A46" s="93" t="s">
        <v>291</v>
      </c>
      <c r="B46" s="18">
        <v>32.705328255600001</v>
      </c>
      <c r="C46" s="28">
        <f t="shared" si="13"/>
        <v>54</v>
      </c>
      <c r="D46" s="3">
        <f t="shared" si="14"/>
        <v>53.96379162174</v>
      </c>
      <c r="E46" s="3">
        <f t="shared" si="15"/>
        <v>52.5</v>
      </c>
      <c r="F46" s="3">
        <f t="shared" si="16"/>
        <v>52.328525208960002</v>
      </c>
      <c r="G46" s="70">
        <f t="shared" si="17"/>
        <v>49.5</v>
      </c>
      <c r="H46" s="25">
        <f t="shared" si="18"/>
        <v>49.057992383400006</v>
      </c>
      <c r="I46" s="91"/>
      <c r="J46" s="87" t="s">
        <v>638</v>
      </c>
      <c r="K46" s="30">
        <v>9.36</v>
      </c>
      <c r="L46" s="53">
        <f t="shared" si="8"/>
        <v>15.5</v>
      </c>
      <c r="M46" s="3">
        <f t="shared" si="6"/>
        <v>15.443999999999999</v>
      </c>
      <c r="N46" s="3">
        <f t="shared" si="9"/>
        <v>15</v>
      </c>
      <c r="O46" s="3">
        <f t="shared" si="10"/>
        <v>14.975999999999999</v>
      </c>
      <c r="P46" s="70">
        <f t="shared" si="11"/>
        <v>14.5</v>
      </c>
      <c r="Q46" s="25">
        <f t="shared" si="12"/>
        <v>14.04</v>
      </c>
    </row>
    <row r="47" spans="1:17" ht="20.100000000000001" customHeight="1">
      <c r="A47" s="93" t="s">
        <v>292</v>
      </c>
      <c r="B47" s="18">
        <v>34.547004792299994</v>
      </c>
      <c r="C47" s="28">
        <f t="shared" si="13"/>
        <v>57.5</v>
      </c>
      <c r="D47" s="3">
        <f t="shared" si="14"/>
        <v>57.002557907294985</v>
      </c>
      <c r="E47" s="3">
        <f t="shared" si="15"/>
        <v>55.5</v>
      </c>
      <c r="F47" s="3">
        <f t="shared" si="16"/>
        <v>55.275207667679993</v>
      </c>
      <c r="G47" s="70">
        <f t="shared" si="17"/>
        <v>52</v>
      </c>
      <c r="H47" s="25">
        <f t="shared" si="18"/>
        <v>51.820507188449994</v>
      </c>
      <c r="I47" s="91"/>
      <c r="J47" s="87" t="s">
        <v>639</v>
      </c>
      <c r="K47" s="30">
        <v>9.99</v>
      </c>
      <c r="L47" s="53">
        <f t="shared" si="8"/>
        <v>16.5</v>
      </c>
      <c r="M47" s="3">
        <f t="shared" si="6"/>
        <v>16.483499999999999</v>
      </c>
      <c r="N47" s="3">
        <f t="shared" si="9"/>
        <v>16</v>
      </c>
      <c r="O47" s="3">
        <f t="shared" si="10"/>
        <v>15.984000000000002</v>
      </c>
      <c r="P47" s="70">
        <f t="shared" si="11"/>
        <v>15</v>
      </c>
      <c r="Q47" s="25">
        <f t="shared" si="12"/>
        <v>14.984999999999999</v>
      </c>
    </row>
    <row r="48" spans="1:17" ht="20.100000000000001" customHeight="1">
      <c r="A48" s="93" t="s">
        <v>293</v>
      </c>
      <c r="B48" s="18">
        <v>49.146962264399995</v>
      </c>
      <c r="C48" s="28">
        <f t="shared" si="13"/>
        <v>81.5</v>
      </c>
      <c r="D48" s="3">
        <f t="shared" si="14"/>
        <v>81.092487736259983</v>
      </c>
      <c r="E48" s="3">
        <f t="shared" si="15"/>
        <v>79</v>
      </c>
      <c r="F48" s="3">
        <f t="shared" si="16"/>
        <v>78.635139623040004</v>
      </c>
      <c r="G48" s="70">
        <f t="shared" si="17"/>
        <v>74</v>
      </c>
      <c r="H48" s="25">
        <f t="shared" si="18"/>
        <v>73.72044339659999</v>
      </c>
      <c r="I48" s="91"/>
      <c r="J48" s="87" t="s">
        <v>640</v>
      </c>
      <c r="K48" s="30">
        <v>9.99</v>
      </c>
      <c r="L48" s="53">
        <f t="shared" si="8"/>
        <v>16.5</v>
      </c>
      <c r="M48" s="3">
        <f t="shared" si="6"/>
        <v>16.483499999999999</v>
      </c>
      <c r="N48" s="3">
        <f t="shared" si="9"/>
        <v>16</v>
      </c>
      <c r="O48" s="3">
        <f t="shared" si="10"/>
        <v>15.984000000000002</v>
      </c>
      <c r="P48" s="70">
        <f t="shared" si="11"/>
        <v>15</v>
      </c>
      <c r="Q48" s="25">
        <f t="shared" si="12"/>
        <v>14.984999999999999</v>
      </c>
    </row>
    <row r="49" spans="1:17" ht="20.100000000000001" customHeight="1">
      <c r="A49" s="93" t="s">
        <v>294</v>
      </c>
      <c r="B49" s="18">
        <v>50.801802050999996</v>
      </c>
      <c r="C49" s="28">
        <f t="shared" si="13"/>
        <v>84</v>
      </c>
      <c r="D49" s="3">
        <f t="shared" si="14"/>
        <v>83.822973384149989</v>
      </c>
      <c r="E49" s="3">
        <f t="shared" si="15"/>
        <v>81.5</v>
      </c>
      <c r="F49" s="3">
        <f t="shared" si="16"/>
        <v>81.282883281599993</v>
      </c>
      <c r="G49" s="70">
        <f t="shared" si="17"/>
        <v>76.5</v>
      </c>
      <c r="H49" s="25">
        <f t="shared" si="18"/>
        <v>76.202703076500001</v>
      </c>
      <c r="I49" s="91"/>
      <c r="J49" s="87" t="s">
        <v>641</v>
      </c>
      <c r="K49" s="30">
        <v>10.530000000000001</v>
      </c>
      <c r="L49" s="53">
        <f t="shared" si="8"/>
        <v>17.5</v>
      </c>
      <c r="M49" s="3">
        <f t="shared" si="6"/>
        <v>17.374500000000001</v>
      </c>
      <c r="N49" s="3">
        <f t="shared" si="9"/>
        <v>17</v>
      </c>
      <c r="O49" s="3">
        <f t="shared" si="10"/>
        <v>16.848000000000003</v>
      </c>
      <c r="P49" s="70">
        <f t="shared" si="11"/>
        <v>16</v>
      </c>
      <c r="Q49" s="25">
        <f t="shared" si="12"/>
        <v>15.795000000000002</v>
      </c>
    </row>
    <row r="50" spans="1:17" ht="20.100000000000001" customHeight="1">
      <c r="A50" s="93" t="s">
        <v>295</v>
      </c>
      <c r="B50" s="18">
        <v>51.842749658700001</v>
      </c>
      <c r="C50" s="28">
        <f t="shared" si="13"/>
        <v>86</v>
      </c>
      <c r="D50" s="3">
        <f t="shared" si="14"/>
        <v>85.540536936854991</v>
      </c>
      <c r="E50" s="3">
        <f t="shared" si="15"/>
        <v>83</v>
      </c>
      <c r="F50" s="3">
        <f t="shared" si="16"/>
        <v>82.948399453920004</v>
      </c>
      <c r="G50" s="70">
        <f t="shared" si="17"/>
        <v>78</v>
      </c>
      <c r="H50" s="25">
        <f t="shared" si="18"/>
        <v>77.764124488050001</v>
      </c>
      <c r="I50" s="91"/>
      <c r="J50" s="87" t="s">
        <v>642</v>
      </c>
      <c r="K50" s="30">
        <v>11.61</v>
      </c>
      <c r="L50" s="53">
        <f t="shared" si="8"/>
        <v>19.5</v>
      </c>
      <c r="M50" s="3">
        <f t="shared" si="6"/>
        <v>19.156499999999998</v>
      </c>
      <c r="N50" s="3">
        <f t="shared" si="9"/>
        <v>19</v>
      </c>
      <c r="O50" s="3">
        <f t="shared" si="10"/>
        <v>18.576000000000001</v>
      </c>
      <c r="P50" s="70">
        <f t="shared" si="11"/>
        <v>17.5</v>
      </c>
      <c r="Q50" s="25">
        <f t="shared" si="12"/>
        <v>17.414999999999999</v>
      </c>
    </row>
    <row r="51" spans="1:17" ht="20.100000000000001" customHeight="1">
      <c r="A51" s="93" t="s">
        <v>296</v>
      </c>
      <c r="B51" s="18">
        <v>52.910388230699994</v>
      </c>
      <c r="C51" s="28">
        <f t="shared" si="13"/>
        <v>87.5</v>
      </c>
      <c r="D51" s="3">
        <f t="shared" si="14"/>
        <v>87.302140580654978</v>
      </c>
      <c r="E51" s="3">
        <f t="shared" si="15"/>
        <v>85</v>
      </c>
      <c r="F51" s="3">
        <f t="shared" si="16"/>
        <v>84.656621169120001</v>
      </c>
      <c r="G51" s="70">
        <f t="shared" si="17"/>
        <v>79.5</v>
      </c>
      <c r="H51" s="25">
        <f t="shared" si="18"/>
        <v>79.36558234604999</v>
      </c>
      <c r="I51" s="91"/>
      <c r="J51" s="87" t="s">
        <v>643</v>
      </c>
      <c r="K51" s="30">
        <v>13.41</v>
      </c>
      <c r="L51" s="53">
        <f t="shared" si="8"/>
        <v>22.5</v>
      </c>
      <c r="M51" s="3">
        <f t="shared" si="6"/>
        <v>22.1265</v>
      </c>
      <c r="N51" s="3">
        <f t="shared" si="9"/>
        <v>21.5</v>
      </c>
      <c r="O51" s="3">
        <f t="shared" si="10"/>
        <v>21.456000000000003</v>
      </c>
      <c r="P51" s="70">
        <f t="shared" si="11"/>
        <v>20.5</v>
      </c>
      <c r="Q51" s="25">
        <f t="shared" si="12"/>
        <v>20.115000000000002</v>
      </c>
    </row>
    <row r="52" spans="1:17" ht="20.100000000000001" customHeight="1">
      <c r="A52" s="93" t="s">
        <v>297</v>
      </c>
      <c r="B52" s="18">
        <v>53.889056921699989</v>
      </c>
      <c r="C52" s="28">
        <f t="shared" si="13"/>
        <v>89</v>
      </c>
      <c r="D52" s="3">
        <f t="shared" si="14"/>
        <v>88.916943920804982</v>
      </c>
      <c r="E52" s="3">
        <f t="shared" si="15"/>
        <v>86.5</v>
      </c>
      <c r="F52" s="3">
        <f t="shared" si="16"/>
        <v>86.222491074719983</v>
      </c>
      <c r="G52" s="70">
        <f t="shared" si="17"/>
        <v>81</v>
      </c>
      <c r="H52" s="25">
        <f t="shared" si="18"/>
        <v>80.833585382549984</v>
      </c>
      <c r="I52" s="91"/>
      <c r="J52" s="87" t="s">
        <v>644</v>
      </c>
      <c r="K52" s="30">
        <v>14.49</v>
      </c>
      <c r="L52" s="53">
        <f t="shared" si="8"/>
        <v>24</v>
      </c>
      <c r="M52" s="3">
        <f t="shared" si="6"/>
        <v>23.9085</v>
      </c>
      <c r="N52" s="3">
        <f t="shared" si="9"/>
        <v>23.5</v>
      </c>
      <c r="O52" s="3">
        <f t="shared" si="10"/>
        <v>23.184000000000001</v>
      </c>
      <c r="P52" s="70">
        <f t="shared" si="11"/>
        <v>22</v>
      </c>
      <c r="Q52" s="25">
        <f t="shared" si="12"/>
        <v>21.734999999999999</v>
      </c>
    </row>
    <row r="53" spans="1:17" ht="20.100000000000001" customHeight="1" thickBot="1">
      <c r="A53" s="96" t="s">
        <v>298</v>
      </c>
      <c r="B53" s="19">
        <v>55.739630446499987</v>
      </c>
      <c r="C53" s="29">
        <f t="shared" si="13"/>
        <v>92</v>
      </c>
      <c r="D53" s="4">
        <f t="shared" si="14"/>
        <v>91.970390236724981</v>
      </c>
      <c r="E53" s="4">
        <f t="shared" si="15"/>
        <v>89.5</v>
      </c>
      <c r="F53" s="4">
        <f t="shared" si="16"/>
        <v>89.183408714399988</v>
      </c>
      <c r="G53" s="71">
        <f t="shared" si="17"/>
        <v>84</v>
      </c>
      <c r="H53" s="26">
        <f t="shared" si="18"/>
        <v>83.609445669749988</v>
      </c>
      <c r="I53" s="91"/>
      <c r="J53" s="87" t="s">
        <v>645</v>
      </c>
      <c r="K53" s="30">
        <v>16.47</v>
      </c>
      <c r="L53" s="53">
        <f t="shared" si="8"/>
        <v>27.5</v>
      </c>
      <c r="M53" s="3">
        <f t="shared" si="6"/>
        <v>27.175499999999996</v>
      </c>
      <c r="N53" s="3">
        <f t="shared" si="9"/>
        <v>26.5</v>
      </c>
      <c r="O53" s="3">
        <f t="shared" si="10"/>
        <v>26.352</v>
      </c>
      <c r="P53" s="70">
        <f t="shared" si="11"/>
        <v>25</v>
      </c>
      <c r="Q53" s="25">
        <f t="shared" si="12"/>
        <v>24.704999999999998</v>
      </c>
    </row>
    <row r="54" spans="1:17" ht="20.100000000000001" customHeight="1" thickBot="1">
      <c r="A54" s="95" t="s">
        <v>113</v>
      </c>
      <c r="B54" s="81" t="s">
        <v>634</v>
      </c>
      <c r="C54" s="78" t="s">
        <v>790</v>
      </c>
      <c r="E54" s="78" t="s">
        <v>791</v>
      </c>
      <c r="G54" s="78" t="s">
        <v>635</v>
      </c>
      <c r="I54" s="91"/>
      <c r="J54" s="87" t="s">
        <v>646</v>
      </c>
      <c r="K54" s="30">
        <v>17.55</v>
      </c>
      <c r="L54" s="53">
        <f t="shared" si="8"/>
        <v>29</v>
      </c>
      <c r="M54" s="3">
        <f t="shared" si="6"/>
        <v>28.9575</v>
      </c>
      <c r="N54" s="3">
        <f t="shared" si="9"/>
        <v>28.5</v>
      </c>
      <c r="O54" s="3">
        <f t="shared" si="10"/>
        <v>28.080000000000002</v>
      </c>
      <c r="P54" s="70">
        <f t="shared" si="11"/>
        <v>26.5</v>
      </c>
      <c r="Q54" s="25">
        <f t="shared" si="12"/>
        <v>26.325000000000003</v>
      </c>
    </row>
    <row r="55" spans="1:17" ht="20.100000000000001" customHeight="1">
      <c r="A55" s="97" t="s">
        <v>299</v>
      </c>
      <c r="B55" s="20">
        <v>12.705000000000002</v>
      </c>
      <c r="C55" s="27">
        <f t="shared" ref="C55:C68" si="19">CEILING(D55,0.5)</f>
        <v>21</v>
      </c>
      <c r="D55" s="1">
        <f t="shared" ref="D55:D68" si="20">B55*1.65</f>
        <v>20.963250000000002</v>
      </c>
      <c r="E55" s="1">
        <f t="shared" ref="E55:E68" si="21">CEILING(F55,0.5)</f>
        <v>20.5</v>
      </c>
      <c r="F55" s="1">
        <f t="shared" ref="F55:F68" si="22">B55*1.6</f>
        <v>20.328000000000003</v>
      </c>
      <c r="G55" s="69">
        <f t="shared" ref="G55:G68" si="23">CEILING(H55,0.5)</f>
        <v>19.5</v>
      </c>
      <c r="H55" s="24">
        <f t="shared" ref="H55:H68" si="24">B55*1.5</f>
        <v>19.057500000000005</v>
      </c>
      <c r="I55" s="91"/>
      <c r="J55" s="87" t="s">
        <v>647</v>
      </c>
      <c r="K55" s="30">
        <v>17.82</v>
      </c>
      <c r="L55" s="53">
        <f t="shared" si="8"/>
        <v>29.5</v>
      </c>
      <c r="M55" s="3">
        <f t="shared" si="6"/>
        <v>29.402999999999999</v>
      </c>
      <c r="N55" s="3">
        <f t="shared" si="9"/>
        <v>29</v>
      </c>
      <c r="O55" s="3">
        <f t="shared" si="10"/>
        <v>28.512</v>
      </c>
      <c r="P55" s="70">
        <f t="shared" si="11"/>
        <v>27</v>
      </c>
      <c r="Q55" s="25">
        <f t="shared" si="12"/>
        <v>26.73</v>
      </c>
    </row>
    <row r="56" spans="1:17" ht="20.100000000000001" customHeight="1">
      <c r="A56" s="98" t="s">
        <v>300</v>
      </c>
      <c r="B56" s="30">
        <v>12.934851930000001</v>
      </c>
      <c r="C56" s="28">
        <f t="shared" si="19"/>
        <v>21.5</v>
      </c>
      <c r="D56" s="3">
        <f t="shared" si="20"/>
        <v>21.342505684500001</v>
      </c>
      <c r="E56" s="3">
        <f t="shared" si="21"/>
        <v>21</v>
      </c>
      <c r="F56" s="3">
        <f t="shared" si="22"/>
        <v>20.695763088000003</v>
      </c>
      <c r="G56" s="70">
        <f t="shared" si="23"/>
        <v>19.5</v>
      </c>
      <c r="H56" s="25">
        <f t="shared" si="24"/>
        <v>19.402277895000001</v>
      </c>
      <c r="I56" s="91"/>
      <c r="J56" s="87" t="s">
        <v>648</v>
      </c>
      <c r="K56" s="30">
        <v>19.350000000000001</v>
      </c>
      <c r="L56" s="53">
        <f t="shared" si="8"/>
        <v>32</v>
      </c>
      <c r="M56" s="3">
        <f t="shared" si="6"/>
        <v>31.927500000000002</v>
      </c>
      <c r="N56" s="3">
        <f t="shared" si="9"/>
        <v>31</v>
      </c>
      <c r="O56" s="3">
        <f t="shared" si="10"/>
        <v>30.960000000000004</v>
      </c>
      <c r="P56" s="70">
        <f t="shared" si="11"/>
        <v>29.5</v>
      </c>
      <c r="Q56" s="25">
        <f t="shared" si="12"/>
        <v>29.025000000000002</v>
      </c>
    </row>
    <row r="57" spans="1:17" ht="20.100000000000001" customHeight="1">
      <c r="A57" s="98" t="s">
        <v>301</v>
      </c>
      <c r="B57" s="30">
        <v>13.009511969999998</v>
      </c>
      <c r="C57" s="28">
        <f t="shared" si="19"/>
        <v>21.5</v>
      </c>
      <c r="D57" s="3">
        <f t="shared" si="20"/>
        <v>21.465694750499996</v>
      </c>
      <c r="E57" s="3">
        <f t="shared" si="21"/>
        <v>21</v>
      </c>
      <c r="F57" s="3">
        <f t="shared" si="22"/>
        <v>20.815219151999997</v>
      </c>
      <c r="G57" s="70">
        <f t="shared" si="23"/>
        <v>20</v>
      </c>
      <c r="H57" s="25">
        <f t="shared" si="24"/>
        <v>19.514267954999998</v>
      </c>
      <c r="I57" s="91"/>
      <c r="J57" s="87" t="s">
        <v>649</v>
      </c>
      <c r="K57" s="30">
        <v>19.71</v>
      </c>
      <c r="L57" s="53">
        <f t="shared" si="8"/>
        <v>33</v>
      </c>
      <c r="M57" s="3">
        <f t="shared" si="6"/>
        <v>32.521500000000003</v>
      </c>
      <c r="N57" s="3">
        <f t="shared" si="9"/>
        <v>32</v>
      </c>
      <c r="O57" s="3">
        <f t="shared" si="10"/>
        <v>31.536000000000001</v>
      </c>
      <c r="P57" s="70">
        <f t="shared" si="11"/>
        <v>30</v>
      </c>
      <c r="Q57" s="25">
        <f t="shared" si="12"/>
        <v>29.565000000000001</v>
      </c>
    </row>
    <row r="58" spans="1:17" ht="20.100000000000001" customHeight="1">
      <c r="A58" s="98" t="s">
        <v>302</v>
      </c>
      <c r="B58" s="30">
        <v>13.242824595000002</v>
      </c>
      <c r="C58" s="28">
        <f t="shared" si="19"/>
        <v>22</v>
      </c>
      <c r="D58" s="3">
        <f t="shared" si="20"/>
        <v>21.850660581750002</v>
      </c>
      <c r="E58" s="3">
        <f t="shared" si="21"/>
        <v>21.5</v>
      </c>
      <c r="F58" s="3">
        <f t="shared" si="22"/>
        <v>21.188519352000004</v>
      </c>
      <c r="G58" s="70">
        <f t="shared" si="23"/>
        <v>20</v>
      </c>
      <c r="H58" s="25">
        <f t="shared" si="24"/>
        <v>19.864236892500003</v>
      </c>
      <c r="I58" s="91"/>
      <c r="J58" s="87" t="s">
        <v>650</v>
      </c>
      <c r="K58" s="30">
        <v>20.25</v>
      </c>
      <c r="L58" s="53">
        <f t="shared" si="8"/>
        <v>33.5</v>
      </c>
      <c r="M58" s="3">
        <f t="shared" si="6"/>
        <v>33.412500000000001</v>
      </c>
      <c r="N58" s="3">
        <f t="shared" si="9"/>
        <v>32.5</v>
      </c>
      <c r="O58" s="3">
        <f t="shared" si="10"/>
        <v>32.4</v>
      </c>
      <c r="P58" s="70">
        <f t="shared" si="11"/>
        <v>30.5</v>
      </c>
      <c r="Q58" s="25">
        <f t="shared" si="12"/>
        <v>30.375</v>
      </c>
    </row>
    <row r="59" spans="1:17" ht="20.100000000000001" customHeight="1">
      <c r="A59" s="98" t="s">
        <v>303</v>
      </c>
      <c r="B59" s="30">
        <v>13.242824595000002</v>
      </c>
      <c r="C59" s="28">
        <f t="shared" si="19"/>
        <v>22</v>
      </c>
      <c r="D59" s="3">
        <f t="shared" si="20"/>
        <v>21.850660581750002</v>
      </c>
      <c r="E59" s="3">
        <f t="shared" si="21"/>
        <v>21.5</v>
      </c>
      <c r="F59" s="3">
        <f t="shared" si="22"/>
        <v>21.188519352000004</v>
      </c>
      <c r="G59" s="70">
        <f t="shared" si="23"/>
        <v>20</v>
      </c>
      <c r="H59" s="25">
        <f t="shared" si="24"/>
        <v>19.864236892500003</v>
      </c>
      <c r="I59" s="72"/>
      <c r="J59" s="87" t="s">
        <v>651</v>
      </c>
      <c r="K59" s="30">
        <v>21.599999999999998</v>
      </c>
      <c r="L59" s="53">
        <f t="shared" si="8"/>
        <v>36</v>
      </c>
      <c r="M59" s="3">
        <f t="shared" si="6"/>
        <v>35.639999999999993</v>
      </c>
      <c r="N59" s="3">
        <f t="shared" si="9"/>
        <v>35</v>
      </c>
      <c r="O59" s="3">
        <f t="shared" si="10"/>
        <v>34.559999999999995</v>
      </c>
      <c r="P59" s="70">
        <f t="shared" si="11"/>
        <v>32.5</v>
      </c>
      <c r="Q59" s="25">
        <f t="shared" si="12"/>
        <v>32.4</v>
      </c>
    </row>
    <row r="60" spans="1:17" ht="20.100000000000001" customHeight="1">
      <c r="A60" s="98" t="s">
        <v>304</v>
      </c>
      <c r="B60" s="30">
        <v>13.541464755000002</v>
      </c>
      <c r="C60" s="28">
        <f t="shared" si="19"/>
        <v>22.5</v>
      </c>
      <c r="D60" s="3">
        <f t="shared" si="20"/>
        <v>22.343416845750003</v>
      </c>
      <c r="E60" s="3">
        <f t="shared" si="21"/>
        <v>22</v>
      </c>
      <c r="F60" s="3">
        <f t="shared" si="22"/>
        <v>21.666343608000005</v>
      </c>
      <c r="G60" s="70">
        <f t="shared" si="23"/>
        <v>20.5</v>
      </c>
      <c r="H60" s="25">
        <f t="shared" si="24"/>
        <v>20.312197132500003</v>
      </c>
      <c r="I60" s="72"/>
      <c r="J60" s="87" t="s">
        <v>652</v>
      </c>
      <c r="K60" s="30">
        <v>23.85</v>
      </c>
      <c r="L60" s="53">
        <f t="shared" si="8"/>
        <v>39.5</v>
      </c>
      <c r="M60" s="3">
        <f t="shared" si="6"/>
        <v>39.352499999999999</v>
      </c>
      <c r="N60" s="3">
        <f t="shared" si="9"/>
        <v>38.5</v>
      </c>
      <c r="O60" s="3">
        <f t="shared" si="10"/>
        <v>38.160000000000004</v>
      </c>
      <c r="P60" s="70">
        <f t="shared" si="11"/>
        <v>36</v>
      </c>
      <c r="Q60" s="25">
        <f t="shared" si="12"/>
        <v>35.775000000000006</v>
      </c>
    </row>
    <row r="61" spans="1:17" ht="20.100000000000001" customHeight="1">
      <c r="A61" s="98" t="s">
        <v>305</v>
      </c>
      <c r="B61" s="30">
        <v>15.361303230000001</v>
      </c>
      <c r="C61" s="28">
        <f t="shared" si="19"/>
        <v>25.5</v>
      </c>
      <c r="D61" s="3">
        <f t="shared" si="20"/>
        <v>25.346150329499999</v>
      </c>
      <c r="E61" s="3">
        <f t="shared" si="21"/>
        <v>25</v>
      </c>
      <c r="F61" s="3">
        <f t="shared" si="22"/>
        <v>24.578085168000001</v>
      </c>
      <c r="G61" s="70">
        <f t="shared" si="23"/>
        <v>23.5</v>
      </c>
      <c r="H61" s="25">
        <f t="shared" si="24"/>
        <v>23.041954844999999</v>
      </c>
      <c r="I61" s="72"/>
      <c r="J61" s="87" t="s">
        <v>653</v>
      </c>
      <c r="K61" s="30">
        <v>29.610000000000003</v>
      </c>
      <c r="L61" s="53">
        <f t="shared" si="8"/>
        <v>49</v>
      </c>
      <c r="M61" s="3">
        <f t="shared" si="6"/>
        <v>48.856500000000004</v>
      </c>
      <c r="N61" s="3">
        <f t="shared" si="9"/>
        <v>47.5</v>
      </c>
      <c r="O61" s="3">
        <f t="shared" si="10"/>
        <v>47.376000000000005</v>
      </c>
      <c r="P61" s="70">
        <f t="shared" si="11"/>
        <v>44.5</v>
      </c>
      <c r="Q61" s="25">
        <f t="shared" si="12"/>
        <v>44.415000000000006</v>
      </c>
    </row>
    <row r="62" spans="1:17" ht="20.100000000000001" customHeight="1">
      <c r="A62" s="98" t="s">
        <v>306</v>
      </c>
      <c r="B62" s="30">
        <v>16.229226194999999</v>
      </c>
      <c r="C62" s="28">
        <f t="shared" si="19"/>
        <v>27</v>
      </c>
      <c r="D62" s="3">
        <f t="shared" si="20"/>
        <v>26.778223221749997</v>
      </c>
      <c r="E62" s="3">
        <f t="shared" si="21"/>
        <v>26</v>
      </c>
      <c r="F62" s="3">
        <f t="shared" si="22"/>
        <v>25.966761911999999</v>
      </c>
      <c r="G62" s="70">
        <f t="shared" si="23"/>
        <v>24.5</v>
      </c>
      <c r="H62" s="25">
        <f t="shared" si="24"/>
        <v>24.3438392925</v>
      </c>
      <c r="I62" s="72"/>
      <c r="J62" s="87" t="s">
        <v>654</v>
      </c>
      <c r="K62" s="30">
        <v>34.74</v>
      </c>
      <c r="L62" s="53">
        <f t="shared" si="8"/>
        <v>57.5</v>
      </c>
      <c r="M62" s="3">
        <f t="shared" si="6"/>
        <v>57.320999999999998</v>
      </c>
      <c r="N62" s="3">
        <f t="shared" si="9"/>
        <v>56</v>
      </c>
      <c r="O62" s="3">
        <f t="shared" si="10"/>
        <v>55.584000000000003</v>
      </c>
      <c r="P62" s="70">
        <f t="shared" si="11"/>
        <v>52.5</v>
      </c>
      <c r="Q62" s="25">
        <f t="shared" si="12"/>
        <v>52.11</v>
      </c>
    </row>
    <row r="63" spans="1:17" ht="20.100000000000001" customHeight="1">
      <c r="A63" s="98" t="s">
        <v>307</v>
      </c>
      <c r="B63" s="30">
        <v>17.731759499999999</v>
      </c>
      <c r="C63" s="28">
        <f t="shared" si="19"/>
        <v>29.5</v>
      </c>
      <c r="D63" s="3">
        <f t="shared" si="20"/>
        <v>29.257403174999997</v>
      </c>
      <c r="E63" s="3">
        <f t="shared" si="21"/>
        <v>28.5</v>
      </c>
      <c r="F63" s="3">
        <f t="shared" si="22"/>
        <v>28.370815199999999</v>
      </c>
      <c r="G63" s="70">
        <f t="shared" si="23"/>
        <v>27</v>
      </c>
      <c r="H63" s="25">
        <f t="shared" si="24"/>
        <v>26.59763925</v>
      </c>
      <c r="I63" s="72"/>
      <c r="J63" s="87" t="s">
        <v>655</v>
      </c>
      <c r="K63" s="30">
        <v>41.49</v>
      </c>
      <c r="L63" s="53">
        <f t="shared" si="8"/>
        <v>68.5</v>
      </c>
      <c r="M63" s="3">
        <f t="shared" si="6"/>
        <v>68.458500000000001</v>
      </c>
      <c r="N63" s="3">
        <f t="shared" si="9"/>
        <v>66.5</v>
      </c>
      <c r="O63" s="3">
        <f t="shared" si="10"/>
        <v>66.384</v>
      </c>
      <c r="P63" s="70">
        <f t="shared" si="11"/>
        <v>62.5</v>
      </c>
      <c r="Q63" s="25">
        <f t="shared" si="12"/>
        <v>62.234999999999999</v>
      </c>
    </row>
    <row r="64" spans="1:17" ht="20.100000000000001" customHeight="1">
      <c r="A64" s="98" t="s">
        <v>308</v>
      </c>
      <c r="B64" s="30">
        <v>18.403699859999996</v>
      </c>
      <c r="C64" s="28">
        <f t="shared" si="19"/>
        <v>30.5</v>
      </c>
      <c r="D64" s="3">
        <f t="shared" si="20"/>
        <v>30.366104768999993</v>
      </c>
      <c r="E64" s="3">
        <f t="shared" si="21"/>
        <v>29.5</v>
      </c>
      <c r="F64" s="3">
        <f t="shared" si="22"/>
        <v>29.445919775999997</v>
      </c>
      <c r="G64" s="70">
        <f t="shared" si="23"/>
        <v>28</v>
      </c>
      <c r="H64" s="25">
        <f t="shared" si="24"/>
        <v>27.605549789999994</v>
      </c>
      <c r="I64" s="72"/>
      <c r="J64" s="87" t="s">
        <v>656</v>
      </c>
      <c r="K64" s="30">
        <v>42.57</v>
      </c>
      <c r="L64" s="53">
        <f t="shared" si="8"/>
        <v>70.5</v>
      </c>
      <c r="M64" s="3">
        <f t="shared" si="6"/>
        <v>70.240499999999997</v>
      </c>
      <c r="N64" s="3">
        <f t="shared" si="9"/>
        <v>68.5</v>
      </c>
      <c r="O64" s="3">
        <f t="shared" si="10"/>
        <v>68.112000000000009</v>
      </c>
      <c r="P64" s="70">
        <f t="shared" si="11"/>
        <v>64</v>
      </c>
      <c r="Q64" s="25">
        <f t="shared" si="12"/>
        <v>63.855000000000004</v>
      </c>
    </row>
    <row r="65" spans="1:17" ht="20.100000000000001" customHeight="1">
      <c r="A65" s="98" t="s">
        <v>309</v>
      </c>
      <c r="B65" s="30">
        <v>21.05413128</v>
      </c>
      <c r="C65" s="28">
        <f t="shared" si="19"/>
        <v>35</v>
      </c>
      <c r="D65" s="3">
        <f t="shared" si="20"/>
        <v>34.739316611999996</v>
      </c>
      <c r="E65" s="3">
        <f t="shared" si="21"/>
        <v>34</v>
      </c>
      <c r="F65" s="3">
        <f t="shared" si="22"/>
        <v>33.686610047999999</v>
      </c>
      <c r="G65" s="70">
        <f t="shared" si="23"/>
        <v>32</v>
      </c>
      <c r="H65" s="25">
        <f t="shared" si="24"/>
        <v>31.58119692</v>
      </c>
      <c r="I65" s="72"/>
      <c r="J65" s="87" t="s">
        <v>657</v>
      </c>
      <c r="K65" s="30">
        <v>48.06</v>
      </c>
      <c r="L65" s="53">
        <f t="shared" si="8"/>
        <v>79.5</v>
      </c>
      <c r="M65" s="3">
        <f t="shared" si="6"/>
        <v>79.298999999999992</v>
      </c>
      <c r="N65" s="3">
        <f t="shared" si="9"/>
        <v>77</v>
      </c>
      <c r="O65" s="3">
        <f t="shared" si="10"/>
        <v>76.896000000000015</v>
      </c>
      <c r="P65" s="70">
        <f t="shared" si="11"/>
        <v>72.5</v>
      </c>
      <c r="Q65" s="25">
        <f t="shared" si="12"/>
        <v>72.09</v>
      </c>
    </row>
    <row r="66" spans="1:17" ht="20.100000000000001" customHeight="1">
      <c r="A66" s="98" t="s">
        <v>310</v>
      </c>
      <c r="B66" s="30">
        <v>27.129592035000002</v>
      </c>
      <c r="C66" s="28">
        <f t="shared" si="19"/>
        <v>45</v>
      </c>
      <c r="D66" s="3">
        <f t="shared" si="20"/>
        <v>44.763826857749997</v>
      </c>
      <c r="E66" s="3">
        <f t="shared" si="21"/>
        <v>43.5</v>
      </c>
      <c r="F66" s="3">
        <f t="shared" si="22"/>
        <v>43.407347256000008</v>
      </c>
      <c r="G66" s="70">
        <f t="shared" si="23"/>
        <v>41</v>
      </c>
      <c r="H66" s="25">
        <f t="shared" si="24"/>
        <v>40.694388052500003</v>
      </c>
      <c r="I66" s="72"/>
      <c r="J66" s="87" t="s">
        <v>658</v>
      </c>
      <c r="K66" s="30">
        <v>50.400000000000006</v>
      </c>
      <c r="L66" s="53">
        <f t="shared" si="8"/>
        <v>83.5</v>
      </c>
      <c r="M66" s="3">
        <f t="shared" si="6"/>
        <v>83.160000000000011</v>
      </c>
      <c r="N66" s="3">
        <f t="shared" si="9"/>
        <v>81</v>
      </c>
      <c r="O66" s="3">
        <f t="shared" si="10"/>
        <v>80.640000000000015</v>
      </c>
      <c r="P66" s="70">
        <f t="shared" si="11"/>
        <v>76</v>
      </c>
      <c r="Q66" s="25">
        <f t="shared" si="12"/>
        <v>75.600000000000009</v>
      </c>
    </row>
    <row r="67" spans="1:17" ht="20.100000000000001" customHeight="1">
      <c r="A67" s="98" t="s">
        <v>311</v>
      </c>
      <c r="B67" s="30">
        <v>27.614882295000001</v>
      </c>
      <c r="C67" s="28">
        <f t="shared" si="19"/>
        <v>46</v>
      </c>
      <c r="D67" s="3">
        <f t="shared" si="20"/>
        <v>45.564555786749999</v>
      </c>
      <c r="E67" s="3">
        <f t="shared" si="21"/>
        <v>44.5</v>
      </c>
      <c r="F67" s="3">
        <f t="shared" si="22"/>
        <v>44.183811672000004</v>
      </c>
      <c r="G67" s="70">
        <f t="shared" si="23"/>
        <v>41.5</v>
      </c>
      <c r="H67" s="25">
        <f t="shared" si="24"/>
        <v>41.422323442500002</v>
      </c>
      <c r="I67" s="72"/>
      <c r="J67" s="87" t="s">
        <v>659</v>
      </c>
      <c r="K67" s="30">
        <v>54.72</v>
      </c>
      <c r="L67" s="53">
        <f t="shared" si="8"/>
        <v>90.5</v>
      </c>
      <c r="M67" s="3">
        <f t="shared" si="6"/>
        <v>90.287999999999997</v>
      </c>
      <c r="N67" s="3">
        <f t="shared" si="9"/>
        <v>88</v>
      </c>
      <c r="O67" s="3">
        <f t="shared" si="10"/>
        <v>87.552000000000007</v>
      </c>
      <c r="P67" s="70">
        <f t="shared" si="11"/>
        <v>82.5</v>
      </c>
      <c r="Q67" s="25">
        <f t="shared" si="12"/>
        <v>82.08</v>
      </c>
    </row>
    <row r="68" spans="1:17" ht="20.100000000000001" customHeight="1" thickBot="1">
      <c r="A68" s="99" t="s">
        <v>312</v>
      </c>
      <c r="B68" s="31">
        <v>28.594795319999999</v>
      </c>
      <c r="C68" s="29">
        <f t="shared" si="19"/>
        <v>47.5</v>
      </c>
      <c r="D68" s="4">
        <f t="shared" si="20"/>
        <v>47.181412277999996</v>
      </c>
      <c r="E68" s="4">
        <f t="shared" si="21"/>
        <v>46</v>
      </c>
      <c r="F68" s="4">
        <f t="shared" si="22"/>
        <v>45.751672511999999</v>
      </c>
      <c r="G68" s="71">
        <f t="shared" si="23"/>
        <v>43</v>
      </c>
      <c r="H68" s="26">
        <f t="shared" si="24"/>
        <v>42.892192979999997</v>
      </c>
      <c r="I68" s="72"/>
      <c r="J68" s="87" t="s">
        <v>660</v>
      </c>
      <c r="K68" s="30">
        <v>60.21</v>
      </c>
      <c r="L68" s="53">
        <f t="shared" si="8"/>
        <v>99.5</v>
      </c>
      <c r="M68" s="3">
        <f t="shared" si="6"/>
        <v>99.346499999999992</v>
      </c>
      <c r="N68" s="3">
        <f t="shared" si="9"/>
        <v>96.5</v>
      </c>
      <c r="O68" s="3">
        <f t="shared" si="10"/>
        <v>96.336000000000013</v>
      </c>
      <c r="P68" s="70">
        <f t="shared" si="11"/>
        <v>90.5</v>
      </c>
      <c r="Q68" s="25">
        <f t="shared" si="12"/>
        <v>90.314999999999998</v>
      </c>
    </row>
    <row r="69" spans="1:17" ht="20.100000000000001" customHeight="1">
      <c r="C69" s="11"/>
      <c r="D69" s="76"/>
      <c r="E69" s="11"/>
      <c r="F69" s="76"/>
      <c r="G69" s="11"/>
      <c r="I69" s="72"/>
      <c r="J69" s="87" t="s">
        <v>661</v>
      </c>
      <c r="K69" s="30">
        <v>63.629999999999995</v>
      </c>
      <c r="L69" s="53">
        <f t="shared" si="8"/>
        <v>105</v>
      </c>
      <c r="M69" s="3">
        <f t="shared" si="6"/>
        <v>104.98949999999999</v>
      </c>
      <c r="N69" s="3">
        <f t="shared" si="9"/>
        <v>102</v>
      </c>
      <c r="O69" s="3">
        <f t="shared" si="10"/>
        <v>101.80799999999999</v>
      </c>
      <c r="P69" s="70">
        <f t="shared" si="11"/>
        <v>95.5</v>
      </c>
      <c r="Q69" s="25">
        <f t="shared" si="12"/>
        <v>95.444999999999993</v>
      </c>
    </row>
    <row r="70" spans="1:17" ht="20.100000000000001" customHeight="1" thickBot="1">
      <c r="A70" s="100" t="s">
        <v>112</v>
      </c>
      <c r="B70" s="81" t="s">
        <v>634</v>
      </c>
      <c r="C70" s="78" t="s">
        <v>790</v>
      </c>
      <c r="E70" s="78" t="s">
        <v>791</v>
      </c>
      <c r="G70" s="78" t="s">
        <v>635</v>
      </c>
      <c r="I70" s="72"/>
      <c r="J70" s="87" t="s">
        <v>662</v>
      </c>
      <c r="K70" s="30">
        <v>64.709999999999994</v>
      </c>
      <c r="L70" s="53">
        <f t="shared" si="8"/>
        <v>107</v>
      </c>
      <c r="M70" s="3">
        <f t="shared" si="6"/>
        <v>106.77149999999999</v>
      </c>
      <c r="N70" s="3">
        <f t="shared" si="9"/>
        <v>104</v>
      </c>
      <c r="O70" s="3">
        <f t="shared" si="10"/>
        <v>103.536</v>
      </c>
      <c r="P70" s="70">
        <f t="shared" si="11"/>
        <v>97.5</v>
      </c>
      <c r="Q70" s="25">
        <f t="shared" si="12"/>
        <v>97.064999999999998</v>
      </c>
    </row>
    <row r="71" spans="1:17" ht="20.100000000000001" customHeight="1">
      <c r="A71" s="101" t="s">
        <v>313</v>
      </c>
      <c r="B71" s="20">
        <v>17.168876009999995</v>
      </c>
      <c r="C71" s="27">
        <f>CEILING(D71,0.5)</f>
        <v>28.5</v>
      </c>
      <c r="D71" s="1">
        <f t="shared" ref="D71:D89" si="25">B71*1.65</f>
        <v>28.328645416499988</v>
      </c>
      <c r="E71" s="1">
        <f>CEILING(F71,0.5)</f>
        <v>27.5</v>
      </c>
      <c r="F71" s="1">
        <f t="shared" ref="F71:F89" si="26">B71*1.6</f>
        <v>27.470201615999994</v>
      </c>
      <c r="G71" s="69">
        <f>CEILING(H71,0.5)</f>
        <v>26</v>
      </c>
      <c r="H71" s="24">
        <f t="shared" ref="H71:H89" si="27">B71*1.5</f>
        <v>25.753314014999994</v>
      </c>
      <c r="I71" s="72"/>
      <c r="J71" s="87" t="s">
        <v>663</v>
      </c>
      <c r="K71" s="30">
        <v>66.959999999999994</v>
      </c>
      <c r="L71" s="53">
        <f t="shared" si="8"/>
        <v>110.5</v>
      </c>
      <c r="M71" s="3">
        <f t="shared" ref="M71:M90" si="28">K71*1.65</f>
        <v>110.48399999999998</v>
      </c>
      <c r="N71" s="3">
        <f t="shared" si="9"/>
        <v>107.5</v>
      </c>
      <c r="O71" s="3">
        <f t="shared" si="10"/>
        <v>107.136</v>
      </c>
      <c r="P71" s="70">
        <f t="shared" si="11"/>
        <v>100.5</v>
      </c>
      <c r="Q71" s="25">
        <f t="shared" si="12"/>
        <v>100.44</v>
      </c>
    </row>
    <row r="72" spans="1:17" ht="20.100000000000001" customHeight="1">
      <c r="A72" s="102" t="s">
        <v>314</v>
      </c>
      <c r="B72" s="30">
        <v>17.37993114</v>
      </c>
      <c r="C72" s="28">
        <f t="shared" ref="C72:C89" si="29">CEILING(D72,0.5)</f>
        <v>29</v>
      </c>
      <c r="D72" s="3">
        <f t="shared" si="25"/>
        <v>28.676886380999999</v>
      </c>
      <c r="E72" s="3">
        <f t="shared" ref="E72:E89" si="30">CEILING(F72,0.5)</f>
        <v>28</v>
      </c>
      <c r="F72" s="3">
        <f t="shared" si="26"/>
        <v>27.807889824</v>
      </c>
      <c r="G72" s="70">
        <f t="shared" ref="G72:G89" si="31">CEILING(H72,0.5)</f>
        <v>26.5</v>
      </c>
      <c r="H72" s="25">
        <f t="shared" si="27"/>
        <v>26.069896710000002</v>
      </c>
      <c r="I72" s="72"/>
      <c r="J72" s="87" t="s">
        <v>664</v>
      </c>
      <c r="K72" s="30">
        <v>70.38</v>
      </c>
      <c r="L72" s="53">
        <f t="shared" ref="L72:L90" si="32">CEILING(M72,0.5)</f>
        <v>116.5</v>
      </c>
      <c r="M72" s="3">
        <f t="shared" si="28"/>
        <v>116.12699999999998</v>
      </c>
      <c r="N72" s="3">
        <f t="shared" ref="N72:N90" si="33">CEILING(O72,0.5)</f>
        <v>113</v>
      </c>
      <c r="O72" s="3">
        <f t="shared" ref="O72:O90" si="34">K72*1.6</f>
        <v>112.608</v>
      </c>
      <c r="P72" s="70">
        <f t="shared" ref="P72:P90" si="35">CEILING(Q72,0.5)</f>
        <v>106</v>
      </c>
      <c r="Q72" s="25">
        <f t="shared" ref="Q72:Q90" si="36">K72*1.5</f>
        <v>105.57</v>
      </c>
    </row>
    <row r="73" spans="1:17" ht="20.100000000000001" customHeight="1" thickBot="1">
      <c r="A73" s="103" t="s">
        <v>315</v>
      </c>
      <c r="B73" s="32">
        <v>19.178487899999997</v>
      </c>
      <c r="C73" s="28">
        <f t="shared" si="29"/>
        <v>32</v>
      </c>
      <c r="D73" s="3">
        <f t="shared" si="25"/>
        <v>31.644505034999995</v>
      </c>
      <c r="E73" s="3">
        <f t="shared" si="30"/>
        <v>31</v>
      </c>
      <c r="F73" s="3">
        <f t="shared" si="26"/>
        <v>30.685580639999998</v>
      </c>
      <c r="G73" s="70">
        <f t="shared" si="31"/>
        <v>29</v>
      </c>
      <c r="H73" s="25">
        <f t="shared" si="27"/>
        <v>28.767731849999997</v>
      </c>
      <c r="I73" s="72"/>
      <c r="J73" s="94" t="s">
        <v>665</v>
      </c>
      <c r="K73" s="31">
        <v>100.44000000000001</v>
      </c>
      <c r="L73" s="54">
        <f t="shared" si="32"/>
        <v>166</v>
      </c>
      <c r="M73" s="4">
        <f t="shared" si="28"/>
        <v>165.726</v>
      </c>
      <c r="N73" s="4">
        <f t="shared" si="33"/>
        <v>161</v>
      </c>
      <c r="O73" s="4">
        <f t="shared" si="34"/>
        <v>160.70400000000004</v>
      </c>
      <c r="P73" s="71">
        <f t="shared" si="35"/>
        <v>151</v>
      </c>
      <c r="Q73" s="26">
        <f t="shared" si="36"/>
        <v>150.66000000000003</v>
      </c>
    </row>
    <row r="74" spans="1:17" ht="20.100000000000001" customHeight="1" thickBot="1">
      <c r="A74" s="103" t="s">
        <v>316</v>
      </c>
      <c r="B74" s="32">
        <v>19.536363989999998</v>
      </c>
      <c r="C74" s="28">
        <f t="shared" si="29"/>
        <v>32.5</v>
      </c>
      <c r="D74" s="3">
        <f t="shared" si="25"/>
        <v>32.235000583499996</v>
      </c>
      <c r="E74" s="3">
        <f t="shared" si="30"/>
        <v>31.5</v>
      </c>
      <c r="F74" s="3">
        <f t="shared" si="26"/>
        <v>31.258182383999998</v>
      </c>
      <c r="G74" s="70">
        <f t="shared" si="31"/>
        <v>29.5</v>
      </c>
      <c r="H74" s="25">
        <f t="shared" si="27"/>
        <v>29.304545984999997</v>
      </c>
      <c r="I74" s="72"/>
      <c r="J74" s="100" t="s">
        <v>683</v>
      </c>
      <c r="K74" s="81" t="s">
        <v>634</v>
      </c>
      <c r="L74" s="78" t="s">
        <v>790</v>
      </c>
      <c r="N74" s="78" t="s">
        <v>791</v>
      </c>
      <c r="P74" s="78" t="s">
        <v>635</v>
      </c>
    </row>
    <row r="75" spans="1:17" ht="20.100000000000001" customHeight="1" thickBot="1">
      <c r="A75" s="103" t="s">
        <v>317</v>
      </c>
      <c r="B75" s="32">
        <v>20.151176759999995</v>
      </c>
      <c r="C75" s="28">
        <f t="shared" si="29"/>
        <v>33.5</v>
      </c>
      <c r="D75" s="3">
        <f t="shared" si="25"/>
        <v>33.249441653999988</v>
      </c>
      <c r="E75" s="3">
        <f t="shared" si="30"/>
        <v>32.5</v>
      </c>
      <c r="F75" s="3">
        <f t="shared" si="26"/>
        <v>32.241882815999993</v>
      </c>
      <c r="G75" s="70">
        <f t="shared" si="31"/>
        <v>30.5</v>
      </c>
      <c r="H75" s="25">
        <f t="shared" si="27"/>
        <v>30.226765139999991</v>
      </c>
      <c r="I75" s="72"/>
      <c r="J75" s="104" t="s">
        <v>667</v>
      </c>
      <c r="K75" s="20">
        <v>19.69688</v>
      </c>
      <c r="L75" s="52">
        <f t="shared" si="32"/>
        <v>32.5</v>
      </c>
      <c r="M75" s="1">
        <f t="shared" si="28"/>
        <v>32.499851999999997</v>
      </c>
      <c r="N75" s="1">
        <f t="shared" si="33"/>
        <v>32</v>
      </c>
      <c r="O75" s="1">
        <f t="shared" si="34"/>
        <v>31.515008000000002</v>
      </c>
      <c r="P75" s="69">
        <f t="shared" si="35"/>
        <v>30</v>
      </c>
      <c r="Q75" s="24">
        <f t="shared" si="36"/>
        <v>29.54532</v>
      </c>
    </row>
    <row r="76" spans="1:17" ht="20.100000000000001" customHeight="1" thickBot="1">
      <c r="A76" s="103" t="s">
        <v>318</v>
      </c>
      <c r="B76" s="32">
        <v>23.353708949999994</v>
      </c>
      <c r="C76" s="28">
        <f t="shared" si="29"/>
        <v>39</v>
      </c>
      <c r="D76" s="3">
        <f t="shared" si="25"/>
        <v>38.533619767499985</v>
      </c>
      <c r="E76" s="3">
        <f t="shared" si="30"/>
        <v>37.5</v>
      </c>
      <c r="F76" s="3">
        <f t="shared" si="26"/>
        <v>37.365934319999994</v>
      </c>
      <c r="G76" s="70">
        <f t="shared" si="31"/>
        <v>35.5</v>
      </c>
      <c r="H76" s="25">
        <f t="shared" si="27"/>
        <v>35.03056342499999</v>
      </c>
      <c r="I76" s="72"/>
      <c r="J76" s="98" t="s">
        <v>668</v>
      </c>
      <c r="K76" s="30">
        <v>20.096719999999998</v>
      </c>
      <c r="L76" s="53">
        <f t="shared" si="32"/>
        <v>33.5</v>
      </c>
      <c r="M76" s="3">
        <f t="shared" si="28"/>
        <v>33.159587999999992</v>
      </c>
      <c r="N76" s="3">
        <f t="shared" si="33"/>
        <v>32.5</v>
      </c>
      <c r="O76" s="3">
        <f t="shared" si="34"/>
        <v>32.154751999999995</v>
      </c>
      <c r="P76" s="70">
        <f t="shared" si="35"/>
        <v>30.5</v>
      </c>
      <c r="Q76" s="24">
        <f t="shared" si="36"/>
        <v>30.145079999999997</v>
      </c>
    </row>
    <row r="77" spans="1:17" ht="20.100000000000001" customHeight="1" thickBot="1">
      <c r="A77" s="102" t="s">
        <v>319</v>
      </c>
      <c r="B77" s="30">
        <v>23.922640169999994</v>
      </c>
      <c r="C77" s="28">
        <f t="shared" si="29"/>
        <v>39.5</v>
      </c>
      <c r="D77" s="3">
        <f t="shared" si="25"/>
        <v>39.472356280499987</v>
      </c>
      <c r="E77" s="3">
        <f t="shared" si="30"/>
        <v>38.5</v>
      </c>
      <c r="F77" s="3">
        <f t="shared" si="26"/>
        <v>38.276224271999993</v>
      </c>
      <c r="G77" s="70">
        <f t="shared" si="31"/>
        <v>36</v>
      </c>
      <c r="H77" s="25">
        <f t="shared" si="27"/>
        <v>35.883960254999991</v>
      </c>
      <c r="I77" s="72"/>
      <c r="J77" s="98" t="s">
        <v>669</v>
      </c>
      <c r="K77" s="30">
        <v>21.020160000000001</v>
      </c>
      <c r="L77" s="53">
        <f t="shared" si="32"/>
        <v>35</v>
      </c>
      <c r="M77" s="3">
        <f t="shared" si="28"/>
        <v>34.683264000000001</v>
      </c>
      <c r="N77" s="3">
        <f t="shared" si="33"/>
        <v>34</v>
      </c>
      <c r="O77" s="3">
        <f t="shared" si="34"/>
        <v>33.632256000000005</v>
      </c>
      <c r="P77" s="70">
        <f t="shared" si="35"/>
        <v>32</v>
      </c>
      <c r="Q77" s="24">
        <f t="shared" si="36"/>
        <v>31.530239999999999</v>
      </c>
    </row>
    <row r="78" spans="1:17" ht="20.100000000000001" customHeight="1" thickBot="1">
      <c r="A78" s="102" t="s">
        <v>320</v>
      </c>
      <c r="B78" s="30">
        <v>27.024232949999995</v>
      </c>
      <c r="C78" s="28">
        <f t="shared" si="29"/>
        <v>45</v>
      </c>
      <c r="D78" s="3">
        <f t="shared" si="25"/>
        <v>44.589984367499987</v>
      </c>
      <c r="E78" s="3">
        <f t="shared" si="30"/>
        <v>43.5</v>
      </c>
      <c r="F78" s="3">
        <f t="shared" si="26"/>
        <v>43.238772719999993</v>
      </c>
      <c r="G78" s="70">
        <f t="shared" si="31"/>
        <v>41</v>
      </c>
      <c r="H78" s="25">
        <f t="shared" si="27"/>
        <v>40.53634942499999</v>
      </c>
      <c r="I78" s="72"/>
      <c r="J78" s="98" t="s">
        <v>670</v>
      </c>
      <c r="K78" s="30">
        <v>21.7532</v>
      </c>
      <c r="L78" s="53">
        <f t="shared" si="32"/>
        <v>36</v>
      </c>
      <c r="M78" s="3">
        <f t="shared" si="28"/>
        <v>35.892779999999995</v>
      </c>
      <c r="N78" s="3">
        <f t="shared" si="33"/>
        <v>35</v>
      </c>
      <c r="O78" s="3">
        <f t="shared" si="34"/>
        <v>34.805120000000002</v>
      </c>
      <c r="P78" s="70">
        <f t="shared" si="35"/>
        <v>33</v>
      </c>
      <c r="Q78" s="24">
        <f t="shared" si="36"/>
        <v>32.629800000000003</v>
      </c>
    </row>
    <row r="79" spans="1:17" ht="20.100000000000001" customHeight="1" thickBot="1">
      <c r="A79" s="102" t="s">
        <v>321</v>
      </c>
      <c r="B79" s="30">
        <v>29.052197459999995</v>
      </c>
      <c r="C79" s="28">
        <f t="shared" si="29"/>
        <v>48</v>
      </c>
      <c r="D79" s="3">
        <f t="shared" si="25"/>
        <v>47.936125808999989</v>
      </c>
      <c r="E79" s="3">
        <f t="shared" si="30"/>
        <v>46.5</v>
      </c>
      <c r="F79" s="3">
        <f t="shared" si="26"/>
        <v>46.483515935999996</v>
      </c>
      <c r="G79" s="70">
        <f t="shared" si="31"/>
        <v>44</v>
      </c>
      <c r="H79" s="25">
        <f t="shared" si="27"/>
        <v>43.578296189999989</v>
      </c>
      <c r="I79" s="72"/>
      <c r="J79" s="98" t="s">
        <v>671</v>
      </c>
      <c r="K79" s="30">
        <v>22.752799999999997</v>
      </c>
      <c r="L79" s="53">
        <f t="shared" si="32"/>
        <v>38</v>
      </c>
      <c r="M79" s="3">
        <f t="shared" si="28"/>
        <v>37.54211999999999</v>
      </c>
      <c r="N79" s="3">
        <f t="shared" si="33"/>
        <v>36.5</v>
      </c>
      <c r="O79" s="3">
        <f t="shared" si="34"/>
        <v>36.40448</v>
      </c>
      <c r="P79" s="70">
        <f t="shared" si="35"/>
        <v>34.5</v>
      </c>
      <c r="Q79" s="24">
        <f t="shared" si="36"/>
        <v>34.129199999999997</v>
      </c>
    </row>
    <row r="80" spans="1:17" ht="20.100000000000001" customHeight="1" thickBot="1">
      <c r="A80" s="102" t="s">
        <v>322</v>
      </c>
      <c r="B80" s="30">
        <v>29.98818107999999</v>
      </c>
      <c r="C80" s="28">
        <f t="shared" si="29"/>
        <v>49.5</v>
      </c>
      <c r="D80" s="3">
        <f t="shared" si="25"/>
        <v>49.480498781999984</v>
      </c>
      <c r="E80" s="3">
        <f t="shared" si="30"/>
        <v>48</v>
      </c>
      <c r="F80" s="3">
        <f t="shared" si="26"/>
        <v>47.981089727999986</v>
      </c>
      <c r="G80" s="70">
        <f t="shared" si="31"/>
        <v>45</v>
      </c>
      <c r="H80" s="25">
        <f t="shared" si="27"/>
        <v>44.982271619999985</v>
      </c>
      <c r="I80" s="72"/>
      <c r="J80" s="98" t="s">
        <v>672</v>
      </c>
      <c r="K80" s="30">
        <v>24.199840000000002</v>
      </c>
      <c r="L80" s="53">
        <f t="shared" si="32"/>
        <v>40</v>
      </c>
      <c r="M80" s="3">
        <f t="shared" si="28"/>
        <v>39.929735999999998</v>
      </c>
      <c r="N80" s="3">
        <f t="shared" si="33"/>
        <v>39</v>
      </c>
      <c r="O80" s="3">
        <f t="shared" si="34"/>
        <v>38.719744000000006</v>
      </c>
      <c r="P80" s="70">
        <f t="shared" si="35"/>
        <v>36.5</v>
      </c>
      <c r="Q80" s="24">
        <f t="shared" si="36"/>
        <v>36.299760000000006</v>
      </c>
    </row>
    <row r="81" spans="1:17" ht="20.100000000000001" customHeight="1" thickBot="1">
      <c r="A81" s="102" t="s">
        <v>323</v>
      </c>
      <c r="B81" s="30">
        <v>35.622435419999995</v>
      </c>
      <c r="C81" s="28">
        <f t="shared" si="29"/>
        <v>59</v>
      </c>
      <c r="D81" s="3">
        <f t="shared" si="25"/>
        <v>58.777018442999989</v>
      </c>
      <c r="E81" s="3">
        <f t="shared" si="30"/>
        <v>57</v>
      </c>
      <c r="F81" s="3">
        <f t="shared" si="26"/>
        <v>56.995896671999994</v>
      </c>
      <c r="G81" s="70">
        <f t="shared" si="31"/>
        <v>53.5</v>
      </c>
      <c r="H81" s="25">
        <f t="shared" si="27"/>
        <v>53.433653129999996</v>
      </c>
      <c r="I81" s="72"/>
      <c r="J81" s="98" t="s">
        <v>673</v>
      </c>
      <c r="K81" s="30">
        <v>25.808719999999997</v>
      </c>
      <c r="L81" s="53">
        <f t="shared" si="32"/>
        <v>43</v>
      </c>
      <c r="M81" s="3">
        <f t="shared" si="28"/>
        <v>42.584387999999997</v>
      </c>
      <c r="N81" s="3">
        <f t="shared" si="33"/>
        <v>41.5</v>
      </c>
      <c r="O81" s="3">
        <f t="shared" si="34"/>
        <v>41.293951999999997</v>
      </c>
      <c r="P81" s="70">
        <f t="shared" si="35"/>
        <v>39</v>
      </c>
      <c r="Q81" s="24">
        <f t="shared" si="36"/>
        <v>38.713079999999998</v>
      </c>
    </row>
    <row r="82" spans="1:17" ht="20.100000000000001" customHeight="1" thickBot="1">
      <c r="A82" s="102" t="s">
        <v>324</v>
      </c>
      <c r="B82" s="30">
        <v>36.374892839999994</v>
      </c>
      <c r="C82" s="28">
        <f t="shared" si="29"/>
        <v>60.5</v>
      </c>
      <c r="D82" s="3">
        <f t="shared" si="25"/>
        <v>60.018573185999983</v>
      </c>
      <c r="E82" s="3">
        <f t="shared" si="30"/>
        <v>58.5</v>
      </c>
      <c r="F82" s="3">
        <f t="shared" si="26"/>
        <v>58.199828543999992</v>
      </c>
      <c r="G82" s="70">
        <f t="shared" si="31"/>
        <v>55</v>
      </c>
      <c r="H82" s="25">
        <f t="shared" si="27"/>
        <v>54.562339259999987</v>
      </c>
      <c r="I82" s="72"/>
      <c r="J82" s="98" t="s">
        <v>674</v>
      </c>
      <c r="K82" s="30">
        <v>26.332319999999999</v>
      </c>
      <c r="L82" s="53">
        <f t="shared" si="32"/>
        <v>43.5</v>
      </c>
      <c r="M82" s="3">
        <f t="shared" si="28"/>
        <v>43.448327999999997</v>
      </c>
      <c r="N82" s="3">
        <f t="shared" si="33"/>
        <v>42.5</v>
      </c>
      <c r="O82" s="3">
        <f t="shared" si="34"/>
        <v>42.131712</v>
      </c>
      <c r="P82" s="70">
        <f t="shared" si="35"/>
        <v>39.5</v>
      </c>
      <c r="Q82" s="24">
        <f t="shared" si="36"/>
        <v>39.498480000000001</v>
      </c>
    </row>
    <row r="83" spans="1:17" ht="20.100000000000001" customHeight="1" thickBot="1">
      <c r="A83" s="102" t="s">
        <v>325</v>
      </c>
      <c r="B83" s="30">
        <v>37.503578969999992</v>
      </c>
      <c r="C83" s="28">
        <f t="shared" si="29"/>
        <v>62</v>
      </c>
      <c r="D83" s="3">
        <f t="shared" si="25"/>
        <v>61.880905300499983</v>
      </c>
      <c r="E83" s="3">
        <f t="shared" si="30"/>
        <v>60.5</v>
      </c>
      <c r="F83" s="3">
        <f t="shared" si="26"/>
        <v>60.005726351999989</v>
      </c>
      <c r="G83" s="70">
        <f t="shared" si="31"/>
        <v>56.5</v>
      </c>
      <c r="H83" s="25">
        <f t="shared" si="27"/>
        <v>56.255368454999989</v>
      </c>
      <c r="I83" s="72"/>
      <c r="J83" s="98" t="s">
        <v>675</v>
      </c>
      <c r="K83" s="30">
        <v>34.34816</v>
      </c>
      <c r="L83" s="53">
        <f t="shared" si="32"/>
        <v>57</v>
      </c>
      <c r="M83" s="3">
        <f t="shared" si="28"/>
        <v>56.674464</v>
      </c>
      <c r="N83" s="3">
        <f t="shared" si="33"/>
        <v>55</v>
      </c>
      <c r="O83" s="3">
        <f t="shared" si="34"/>
        <v>54.957056000000001</v>
      </c>
      <c r="P83" s="70">
        <f t="shared" si="35"/>
        <v>52</v>
      </c>
      <c r="Q83" s="24">
        <f t="shared" si="36"/>
        <v>51.522239999999996</v>
      </c>
    </row>
    <row r="84" spans="1:17" ht="21" customHeight="1" thickBot="1">
      <c r="A84" s="102" t="s">
        <v>326</v>
      </c>
      <c r="B84" s="30">
        <v>38.613912479999996</v>
      </c>
      <c r="C84" s="28">
        <f t="shared" si="29"/>
        <v>64</v>
      </c>
      <c r="D84" s="3">
        <f t="shared" si="25"/>
        <v>63.712955591999993</v>
      </c>
      <c r="E84" s="3">
        <f t="shared" si="30"/>
        <v>62</v>
      </c>
      <c r="F84" s="3">
        <f t="shared" si="26"/>
        <v>61.782259967999998</v>
      </c>
      <c r="G84" s="70">
        <f t="shared" si="31"/>
        <v>58</v>
      </c>
      <c r="H84" s="25">
        <f t="shared" si="27"/>
        <v>57.920868719999994</v>
      </c>
      <c r="I84" s="72"/>
      <c r="J84" s="98" t="s">
        <v>676</v>
      </c>
      <c r="K84" s="30">
        <v>38.422719999999998</v>
      </c>
      <c r="L84" s="53">
        <f t="shared" si="32"/>
        <v>63.5</v>
      </c>
      <c r="M84" s="3">
        <f t="shared" si="28"/>
        <v>63.397487999999996</v>
      </c>
      <c r="N84" s="3">
        <f t="shared" si="33"/>
        <v>61.5</v>
      </c>
      <c r="O84" s="3">
        <f t="shared" si="34"/>
        <v>61.476351999999999</v>
      </c>
      <c r="P84" s="70">
        <f t="shared" si="35"/>
        <v>58</v>
      </c>
      <c r="Q84" s="24">
        <f t="shared" si="36"/>
        <v>57.634079999999997</v>
      </c>
    </row>
    <row r="85" spans="1:17" ht="21" customHeight="1" thickBot="1">
      <c r="A85" s="102" t="s">
        <v>327</v>
      </c>
      <c r="B85" s="30">
        <v>39.742598609999995</v>
      </c>
      <c r="C85" s="28">
        <f t="shared" si="29"/>
        <v>66</v>
      </c>
      <c r="D85" s="3">
        <f t="shared" si="25"/>
        <v>65.575287706499992</v>
      </c>
      <c r="E85" s="3">
        <f t="shared" si="30"/>
        <v>64</v>
      </c>
      <c r="F85" s="3">
        <f t="shared" si="26"/>
        <v>63.588157775999996</v>
      </c>
      <c r="G85" s="70">
        <f t="shared" si="31"/>
        <v>60</v>
      </c>
      <c r="H85" s="25">
        <f t="shared" si="27"/>
        <v>59.613897914999995</v>
      </c>
      <c r="I85" s="72"/>
      <c r="J85" s="98" t="s">
        <v>677</v>
      </c>
      <c r="K85" s="30">
        <v>40.59328</v>
      </c>
      <c r="L85" s="53">
        <f t="shared" si="32"/>
        <v>67</v>
      </c>
      <c r="M85" s="3">
        <f t="shared" si="28"/>
        <v>66.978911999999994</v>
      </c>
      <c r="N85" s="3">
        <f t="shared" si="33"/>
        <v>65</v>
      </c>
      <c r="O85" s="3">
        <f t="shared" si="34"/>
        <v>64.949247999999997</v>
      </c>
      <c r="P85" s="70">
        <f t="shared" si="35"/>
        <v>61</v>
      </c>
      <c r="Q85" s="24">
        <f t="shared" si="36"/>
        <v>60.889920000000004</v>
      </c>
    </row>
    <row r="86" spans="1:17" ht="21" customHeight="1" thickBot="1">
      <c r="A86" s="102" t="s">
        <v>328</v>
      </c>
      <c r="B86" s="30">
        <v>40.504232340000001</v>
      </c>
      <c r="C86" s="28">
        <f t="shared" si="29"/>
        <v>67</v>
      </c>
      <c r="D86" s="3">
        <f t="shared" si="25"/>
        <v>66.831983360999999</v>
      </c>
      <c r="E86" s="3">
        <f t="shared" si="30"/>
        <v>65</v>
      </c>
      <c r="F86" s="3">
        <f t="shared" si="26"/>
        <v>64.806771744000002</v>
      </c>
      <c r="G86" s="70">
        <f t="shared" si="31"/>
        <v>61</v>
      </c>
      <c r="H86" s="25">
        <f t="shared" si="27"/>
        <v>60.756348510000002</v>
      </c>
      <c r="I86" s="72"/>
      <c r="J86" s="98" t="s">
        <v>678</v>
      </c>
      <c r="K86" s="30">
        <v>44.496479999999998</v>
      </c>
      <c r="L86" s="53">
        <f t="shared" si="32"/>
        <v>73.5</v>
      </c>
      <c r="M86" s="3">
        <f t="shared" si="28"/>
        <v>73.419191999999995</v>
      </c>
      <c r="N86" s="3">
        <f t="shared" si="33"/>
        <v>71.5</v>
      </c>
      <c r="O86" s="3">
        <f t="shared" si="34"/>
        <v>71.194367999999997</v>
      </c>
      <c r="P86" s="70">
        <f t="shared" si="35"/>
        <v>67</v>
      </c>
      <c r="Q86" s="24">
        <f t="shared" si="36"/>
        <v>66.744720000000001</v>
      </c>
    </row>
    <row r="87" spans="1:17" ht="21" customHeight="1" thickBot="1">
      <c r="A87" s="102" t="s">
        <v>329</v>
      </c>
      <c r="B87" s="30">
        <v>85.633324919999993</v>
      </c>
      <c r="C87" s="28">
        <f t="shared" si="29"/>
        <v>141.5</v>
      </c>
      <c r="D87" s="3">
        <f t="shared" si="25"/>
        <v>141.29498611799997</v>
      </c>
      <c r="E87" s="3">
        <f t="shared" si="30"/>
        <v>137.5</v>
      </c>
      <c r="F87" s="3">
        <f t="shared" si="26"/>
        <v>137.01331987199998</v>
      </c>
      <c r="G87" s="70">
        <f t="shared" si="31"/>
        <v>128.5</v>
      </c>
      <c r="H87" s="25">
        <f t="shared" si="27"/>
        <v>128.44998737999998</v>
      </c>
      <c r="I87" s="72"/>
      <c r="J87" s="98" t="s">
        <v>679</v>
      </c>
      <c r="K87" s="30">
        <v>48.114079999999994</v>
      </c>
      <c r="L87" s="53">
        <f t="shared" si="32"/>
        <v>79.5</v>
      </c>
      <c r="M87" s="3">
        <f t="shared" si="28"/>
        <v>79.388231999999988</v>
      </c>
      <c r="N87" s="3">
        <f t="shared" si="33"/>
        <v>77</v>
      </c>
      <c r="O87" s="3">
        <f t="shared" si="34"/>
        <v>76.982528000000002</v>
      </c>
      <c r="P87" s="70">
        <f t="shared" si="35"/>
        <v>72.5</v>
      </c>
      <c r="Q87" s="24">
        <f t="shared" si="36"/>
        <v>72.171119999999988</v>
      </c>
    </row>
    <row r="88" spans="1:17" ht="21" customHeight="1" thickBot="1">
      <c r="A88" s="102" t="s">
        <v>330</v>
      </c>
      <c r="B88" s="30">
        <v>90.313243019999987</v>
      </c>
      <c r="C88" s="28">
        <f t="shared" si="29"/>
        <v>149.5</v>
      </c>
      <c r="D88" s="3">
        <f t="shared" si="25"/>
        <v>149.01685098299998</v>
      </c>
      <c r="E88" s="3">
        <f t="shared" si="30"/>
        <v>145</v>
      </c>
      <c r="F88" s="3">
        <f t="shared" si="26"/>
        <v>144.501188832</v>
      </c>
      <c r="G88" s="70">
        <f t="shared" si="31"/>
        <v>135.5</v>
      </c>
      <c r="H88" s="25">
        <f t="shared" si="27"/>
        <v>135.46986453</v>
      </c>
      <c r="I88" s="72"/>
      <c r="J88" s="98" t="s">
        <v>680</v>
      </c>
      <c r="K88" s="30">
        <v>50.436959999999992</v>
      </c>
      <c r="L88" s="53">
        <f t="shared" si="32"/>
        <v>83.5</v>
      </c>
      <c r="M88" s="3">
        <f t="shared" si="28"/>
        <v>83.220983999999987</v>
      </c>
      <c r="N88" s="3">
        <f t="shared" si="33"/>
        <v>81</v>
      </c>
      <c r="O88" s="3">
        <f t="shared" si="34"/>
        <v>80.699135999999996</v>
      </c>
      <c r="P88" s="70">
        <f t="shared" si="35"/>
        <v>76</v>
      </c>
      <c r="Q88" s="24">
        <f t="shared" si="36"/>
        <v>75.655439999999984</v>
      </c>
    </row>
    <row r="89" spans="1:17" ht="21" customHeight="1" thickBot="1">
      <c r="A89" s="105" t="s">
        <v>331</v>
      </c>
      <c r="B89" s="31">
        <v>99.627197670000001</v>
      </c>
      <c r="C89" s="29">
        <f t="shared" si="29"/>
        <v>164.5</v>
      </c>
      <c r="D89" s="4">
        <f t="shared" si="25"/>
        <v>164.3848761555</v>
      </c>
      <c r="E89" s="4">
        <f t="shared" si="30"/>
        <v>159.5</v>
      </c>
      <c r="F89" s="4">
        <f t="shared" si="26"/>
        <v>159.40351627200002</v>
      </c>
      <c r="G89" s="71">
        <f t="shared" si="31"/>
        <v>149.5</v>
      </c>
      <c r="H89" s="26">
        <f t="shared" si="27"/>
        <v>149.44079650500001</v>
      </c>
      <c r="I89" s="72"/>
      <c r="J89" s="98" t="s">
        <v>681</v>
      </c>
      <c r="K89" s="30">
        <v>54.340159999999997</v>
      </c>
      <c r="L89" s="53">
        <f t="shared" si="32"/>
        <v>90</v>
      </c>
      <c r="M89" s="3">
        <f t="shared" si="28"/>
        <v>89.661263999999989</v>
      </c>
      <c r="N89" s="3">
        <f t="shared" si="33"/>
        <v>87</v>
      </c>
      <c r="O89" s="3">
        <f t="shared" si="34"/>
        <v>86.944255999999996</v>
      </c>
      <c r="P89" s="70">
        <f t="shared" si="35"/>
        <v>82</v>
      </c>
      <c r="Q89" s="24">
        <f t="shared" si="36"/>
        <v>81.510239999999996</v>
      </c>
    </row>
    <row r="90" spans="1:17" ht="21" customHeight="1" thickBot="1">
      <c r="C90" s="11"/>
      <c r="D90" s="76"/>
      <c r="E90" s="11"/>
      <c r="F90" s="76"/>
      <c r="G90" s="11"/>
      <c r="I90" s="72"/>
      <c r="J90" s="99" t="s">
        <v>682</v>
      </c>
      <c r="K90" s="31">
        <v>57.976799999999997</v>
      </c>
      <c r="L90" s="54">
        <f t="shared" si="32"/>
        <v>96</v>
      </c>
      <c r="M90" s="4">
        <f t="shared" si="28"/>
        <v>95.661719999999988</v>
      </c>
      <c r="N90" s="4">
        <f t="shared" si="33"/>
        <v>93</v>
      </c>
      <c r="O90" s="4">
        <f t="shared" si="34"/>
        <v>92.762879999999996</v>
      </c>
      <c r="P90" s="71">
        <f t="shared" si="35"/>
        <v>87</v>
      </c>
      <c r="Q90" s="24">
        <f t="shared" si="36"/>
        <v>86.965199999999996</v>
      </c>
    </row>
    <row r="91" spans="1:17" ht="21" customHeight="1">
      <c r="C91" s="11"/>
      <c r="D91" s="76"/>
      <c r="E91" s="11"/>
      <c r="F91" s="76"/>
      <c r="G91" s="11"/>
      <c r="I91" s="72"/>
      <c r="L91" s="51"/>
      <c r="M91" s="76"/>
      <c r="N91" s="11"/>
      <c r="O91" s="76"/>
      <c r="P91" s="11"/>
    </row>
    <row r="92" spans="1:17" ht="21" customHeight="1" thickBot="1">
      <c r="I92" s="72"/>
    </row>
    <row r="93" spans="1:17" ht="21" customHeight="1" thickBot="1">
      <c r="A93" s="90" t="s">
        <v>116</v>
      </c>
      <c r="B93" s="81" t="s">
        <v>634</v>
      </c>
      <c r="C93" s="78" t="s">
        <v>790</v>
      </c>
      <c r="E93" s="78" t="s">
        <v>791</v>
      </c>
      <c r="G93" s="78" t="s">
        <v>635</v>
      </c>
      <c r="H93" s="24">
        <f t="shared" ref="H93:H105" si="37">B94*1.5</f>
        <v>24.070724999999996</v>
      </c>
      <c r="I93" s="72"/>
      <c r="J93" s="106" t="s">
        <v>19</v>
      </c>
      <c r="K93" s="81" t="s">
        <v>634</v>
      </c>
      <c r="L93" s="78" t="s">
        <v>790</v>
      </c>
      <c r="N93" s="78" t="s">
        <v>791</v>
      </c>
      <c r="P93" s="78" t="s">
        <v>635</v>
      </c>
      <c r="Q93" s="24">
        <f t="shared" ref="Q93:Q102" si="38">K94*1.5</f>
        <v>6.4499999999999993</v>
      </c>
    </row>
    <row r="94" spans="1:17" ht="21" customHeight="1">
      <c r="A94" s="107" t="s">
        <v>343</v>
      </c>
      <c r="B94" s="21">
        <v>16.047149999999998</v>
      </c>
      <c r="C94" s="27">
        <f t="shared" ref="C94:C106" si="39">CEILING(D94,0.5)</f>
        <v>26.5</v>
      </c>
      <c r="D94" s="1">
        <f t="shared" ref="D94:D106" si="40">B94*1.65</f>
        <v>26.477797499999998</v>
      </c>
      <c r="E94" s="1">
        <f t="shared" ref="E94:E106" si="41">CEILING(F94,0.5)</f>
        <v>26</v>
      </c>
      <c r="F94" s="1">
        <f t="shared" ref="F94:F106" si="42">B94*1.6</f>
        <v>25.675439999999998</v>
      </c>
      <c r="G94" s="69">
        <f t="shared" ref="G94:G106" si="43">CEILING(H93,0.5)</f>
        <v>24.5</v>
      </c>
      <c r="H94" s="25">
        <f t="shared" si="37"/>
        <v>24.070724999999996</v>
      </c>
      <c r="I94" s="72"/>
      <c r="J94" s="108" t="s">
        <v>376</v>
      </c>
      <c r="K94" s="12">
        <v>4.3</v>
      </c>
      <c r="L94" s="52">
        <f t="shared" ref="L94:L103" si="44">CEILING(M94,0.5)</f>
        <v>7.5</v>
      </c>
      <c r="M94" s="1">
        <f t="shared" ref="M94:M103" si="45">K94*1.65</f>
        <v>7.0949999999999998</v>
      </c>
      <c r="N94" s="1">
        <f t="shared" ref="N94:N103" si="46">CEILING(O94,0.5)</f>
        <v>7</v>
      </c>
      <c r="O94" s="1">
        <f t="shared" ref="O94:O103" si="47">K94*1.6</f>
        <v>6.88</v>
      </c>
      <c r="P94" s="69">
        <f t="shared" ref="P94:P103" si="48">CEILING(Q93,0.5)</f>
        <v>6.5</v>
      </c>
      <c r="Q94" s="25">
        <f t="shared" si="38"/>
        <v>6.7949999999999999</v>
      </c>
    </row>
    <row r="95" spans="1:17" ht="21" customHeight="1">
      <c r="A95" s="109" t="s">
        <v>344</v>
      </c>
      <c r="B95" s="33">
        <v>16.047149999999998</v>
      </c>
      <c r="C95" s="28">
        <f t="shared" si="39"/>
        <v>26.5</v>
      </c>
      <c r="D95" s="3">
        <f t="shared" si="40"/>
        <v>26.477797499999998</v>
      </c>
      <c r="E95" s="3">
        <f t="shared" si="41"/>
        <v>26</v>
      </c>
      <c r="F95" s="3">
        <f t="shared" si="42"/>
        <v>25.675439999999998</v>
      </c>
      <c r="G95" s="70">
        <f t="shared" si="43"/>
        <v>24.5</v>
      </c>
      <c r="H95" s="25">
        <f t="shared" si="37"/>
        <v>24.900749999999995</v>
      </c>
      <c r="I95" s="72"/>
      <c r="J95" s="110" t="s">
        <v>377</v>
      </c>
      <c r="K95" s="35">
        <v>4.53</v>
      </c>
      <c r="L95" s="53">
        <f t="shared" si="44"/>
        <v>7.5</v>
      </c>
      <c r="M95" s="3">
        <f t="shared" si="45"/>
        <v>7.4744999999999999</v>
      </c>
      <c r="N95" s="3">
        <f t="shared" si="46"/>
        <v>7.5</v>
      </c>
      <c r="O95" s="3">
        <f t="shared" si="47"/>
        <v>7.2480000000000011</v>
      </c>
      <c r="P95" s="70">
        <f t="shared" si="48"/>
        <v>7</v>
      </c>
      <c r="Q95" s="25">
        <f t="shared" si="38"/>
        <v>7.1999999999999993</v>
      </c>
    </row>
    <row r="96" spans="1:17" ht="21" customHeight="1">
      <c r="A96" s="109" t="s">
        <v>345</v>
      </c>
      <c r="B96" s="33">
        <v>16.600499999999997</v>
      </c>
      <c r="C96" s="28">
        <f t="shared" si="39"/>
        <v>27.5</v>
      </c>
      <c r="D96" s="3">
        <f t="shared" si="40"/>
        <v>27.390824999999992</v>
      </c>
      <c r="E96" s="3">
        <f t="shared" si="41"/>
        <v>27</v>
      </c>
      <c r="F96" s="3">
        <f t="shared" si="42"/>
        <v>26.560799999999997</v>
      </c>
      <c r="G96" s="70">
        <f t="shared" si="43"/>
        <v>25</v>
      </c>
      <c r="H96" s="25">
        <f t="shared" si="37"/>
        <v>27.879075</v>
      </c>
      <c r="I96" s="72"/>
      <c r="J96" s="110" t="s">
        <v>378</v>
      </c>
      <c r="K96" s="35">
        <v>4.8</v>
      </c>
      <c r="L96" s="53">
        <f t="shared" si="44"/>
        <v>8</v>
      </c>
      <c r="M96" s="3">
        <f t="shared" si="45"/>
        <v>7.919999999999999</v>
      </c>
      <c r="N96" s="3">
        <f t="shared" si="46"/>
        <v>8</v>
      </c>
      <c r="O96" s="3">
        <f t="shared" si="47"/>
        <v>7.68</v>
      </c>
      <c r="P96" s="70">
        <f t="shared" si="48"/>
        <v>7.5</v>
      </c>
      <c r="Q96" s="25">
        <f t="shared" si="38"/>
        <v>7.7250000000000005</v>
      </c>
    </row>
    <row r="97" spans="1:17" ht="21" customHeight="1">
      <c r="A97" s="109" t="s">
        <v>346</v>
      </c>
      <c r="B97" s="33">
        <v>18.58605</v>
      </c>
      <c r="C97" s="28">
        <f t="shared" si="39"/>
        <v>31</v>
      </c>
      <c r="D97" s="3">
        <f t="shared" si="40"/>
        <v>30.6669825</v>
      </c>
      <c r="E97" s="3">
        <f t="shared" si="41"/>
        <v>30</v>
      </c>
      <c r="F97" s="3">
        <f t="shared" si="42"/>
        <v>29.737680000000001</v>
      </c>
      <c r="G97" s="70">
        <f t="shared" si="43"/>
        <v>28</v>
      </c>
      <c r="H97" s="25">
        <f t="shared" si="37"/>
        <v>27.879075</v>
      </c>
      <c r="I97" s="72"/>
      <c r="J97" s="110" t="s">
        <v>379</v>
      </c>
      <c r="K97" s="35">
        <v>5.15</v>
      </c>
      <c r="L97" s="53">
        <f t="shared" si="44"/>
        <v>8.5</v>
      </c>
      <c r="M97" s="3">
        <f t="shared" si="45"/>
        <v>8.4975000000000005</v>
      </c>
      <c r="N97" s="3">
        <f t="shared" si="46"/>
        <v>8.5</v>
      </c>
      <c r="O97" s="3">
        <f t="shared" si="47"/>
        <v>8.24</v>
      </c>
      <c r="P97" s="70">
        <f t="shared" si="48"/>
        <v>8</v>
      </c>
      <c r="Q97" s="25">
        <f t="shared" si="38"/>
        <v>8.3999999999999986</v>
      </c>
    </row>
    <row r="98" spans="1:17" ht="21" customHeight="1">
      <c r="A98" s="109" t="s">
        <v>347</v>
      </c>
      <c r="B98" s="33">
        <v>18.58605</v>
      </c>
      <c r="C98" s="28">
        <f t="shared" si="39"/>
        <v>31</v>
      </c>
      <c r="D98" s="3">
        <f t="shared" si="40"/>
        <v>30.6669825</v>
      </c>
      <c r="E98" s="3">
        <f t="shared" si="41"/>
        <v>30</v>
      </c>
      <c r="F98" s="3">
        <f t="shared" si="42"/>
        <v>29.737680000000001</v>
      </c>
      <c r="G98" s="70">
        <f t="shared" si="43"/>
        <v>28</v>
      </c>
      <c r="H98" s="25">
        <f t="shared" si="37"/>
        <v>29.905312500000001</v>
      </c>
      <c r="I98" s="72"/>
      <c r="J98" s="110" t="s">
        <v>380</v>
      </c>
      <c r="K98" s="35">
        <v>5.6</v>
      </c>
      <c r="L98" s="53">
        <f t="shared" si="44"/>
        <v>9.5</v>
      </c>
      <c r="M98" s="3">
        <f t="shared" si="45"/>
        <v>9.2399999999999984</v>
      </c>
      <c r="N98" s="3">
        <f t="shared" si="46"/>
        <v>9</v>
      </c>
      <c r="O98" s="3">
        <f t="shared" si="47"/>
        <v>8.9599999999999991</v>
      </c>
      <c r="P98" s="70">
        <f t="shared" si="48"/>
        <v>8.5</v>
      </c>
      <c r="Q98" s="25">
        <f t="shared" si="38"/>
        <v>9.0449999999999999</v>
      </c>
    </row>
    <row r="99" spans="1:17" ht="21" customHeight="1">
      <c r="A99" s="109" t="s">
        <v>348</v>
      </c>
      <c r="B99" s="33">
        <v>19.936875000000001</v>
      </c>
      <c r="C99" s="28">
        <f t="shared" si="39"/>
        <v>33</v>
      </c>
      <c r="D99" s="3">
        <f t="shared" si="40"/>
        <v>32.895843749999997</v>
      </c>
      <c r="E99" s="3">
        <f t="shared" si="41"/>
        <v>32</v>
      </c>
      <c r="F99" s="3">
        <f t="shared" si="42"/>
        <v>31.899000000000001</v>
      </c>
      <c r="G99" s="70">
        <f t="shared" si="43"/>
        <v>30</v>
      </c>
      <c r="H99" s="25">
        <f t="shared" si="37"/>
        <v>29.905312500000001</v>
      </c>
      <c r="I99" s="72"/>
      <c r="J99" s="110" t="s">
        <v>381</v>
      </c>
      <c r="K99" s="35">
        <v>6.03</v>
      </c>
      <c r="L99" s="53">
        <f t="shared" si="44"/>
        <v>10</v>
      </c>
      <c r="M99" s="3">
        <f t="shared" si="45"/>
        <v>9.9495000000000005</v>
      </c>
      <c r="N99" s="3">
        <f t="shared" si="46"/>
        <v>10</v>
      </c>
      <c r="O99" s="3">
        <f t="shared" si="47"/>
        <v>9.6480000000000015</v>
      </c>
      <c r="P99" s="70">
        <f t="shared" si="48"/>
        <v>9.5</v>
      </c>
      <c r="Q99" s="25">
        <f t="shared" si="38"/>
        <v>9.6000000000000014</v>
      </c>
    </row>
    <row r="100" spans="1:17" ht="21" customHeight="1">
      <c r="A100" s="109" t="s">
        <v>349</v>
      </c>
      <c r="B100" s="33">
        <v>19.936875000000001</v>
      </c>
      <c r="C100" s="28">
        <f t="shared" si="39"/>
        <v>33</v>
      </c>
      <c r="D100" s="3">
        <f t="shared" si="40"/>
        <v>32.895843749999997</v>
      </c>
      <c r="E100" s="3">
        <f t="shared" si="41"/>
        <v>32</v>
      </c>
      <c r="F100" s="3">
        <f t="shared" si="42"/>
        <v>31.899000000000001</v>
      </c>
      <c r="G100" s="70">
        <f t="shared" si="43"/>
        <v>30</v>
      </c>
      <c r="H100" s="25">
        <f t="shared" si="37"/>
        <v>34.519275</v>
      </c>
      <c r="I100" s="72"/>
      <c r="J100" s="110" t="s">
        <v>382</v>
      </c>
      <c r="K100" s="35">
        <v>6.4</v>
      </c>
      <c r="L100" s="53">
        <f t="shared" si="44"/>
        <v>11</v>
      </c>
      <c r="M100" s="3">
        <f t="shared" si="45"/>
        <v>10.56</v>
      </c>
      <c r="N100" s="3">
        <f t="shared" si="46"/>
        <v>10.5</v>
      </c>
      <c r="O100" s="3">
        <f t="shared" si="47"/>
        <v>10.240000000000002</v>
      </c>
      <c r="P100" s="70">
        <f t="shared" si="48"/>
        <v>10</v>
      </c>
      <c r="Q100" s="25">
        <f t="shared" si="38"/>
        <v>11.100000000000001</v>
      </c>
    </row>
    <row r="101" spans="1:17" ht="21" customHeight="1">
      <c r="A101" s="109" t="s">
        <v>350</v>
      </c>
      <c r="B101" s="33">
        <v>23.01285</v>
      </c>
      <c r="C101" s="28">
        <f t="shared" si="39"/>
        <v>38</v>
      </c>
      <c r="D101" s="3">
        <f t="shared" si="40"/>
        <v>37.971202499999997</v>
      </c>
      <c r="E101" s="3">
        <f t="shared" si="41"/>
        <v>37</v>
      </c>
      <c r="F101" s="3">
        <f t="shared" si="42"/>
        <v>36.82056</v>
      </c>
      <c r="G101" s="70">
        <f t="shared" si="43"/>
        <v>35</v>
      </c>
      <c r="H101" s="25">
        <f t="shared" si="37"/>
        <v>34.519275</v>
      </c>
      <c r="I101" s="72"/>
      <c r="J101" s="110" t="s">
        <v>383</v>
      </c>
      <c r="K101" s="35">
        <v>7.4</v>
      </c>
      <c r="L101" s="53">
        <f t="shared" si="44"/>
        <v>12.5</v>
      </c>
      <c r="M101" s="3">
        <f t="shared" si="45"/>
        <v>12.209999999999999</v>
      </c>
      <c r="N101" s="3">
        <f t="shared" si="46"/>
        <v>12</v>
      </c>
      <c r="O101" s="3">
        <f t="shared" si="47"/>
        <v>11.840000000000002</v>
      </c>
      <c r="P101" s="70">
        <f t="shared" si="48"/>
        <v>11.5</v>
      </c>
      <c r="Q101" s="25">
        <f t="shared" si="38"/>
        <v>11.799000000000001</v>
      </c>
    </row>
    <row r="102" spans="1:17" ht="21" customHeight="1" thickBot="1">
      <c r="A102" s="109" t="s">
        <v>351</v>
      </c>
      <c r="B102" s="33">
        <v>23.01285</v>
      </c>
      <c r="C102" s="28">
        <f t="shared" si="39"/>
        <v>38</v>
      </c>
      <c r="D102" s="3">
        <f t="shared" si="40"/>
        <v>37.971202499999997</v>
      </c>
      <c r="E102" s="3">
        <f t="shared" si="41"/>
        <v>37</v>
      </c>
      <c r="F102" s="3">
        <f t="shared" si="42"/>
        <v>36.82056</v>
      </c>
      <c r="G102" s="70">
        <f t="shared" si="43"/>
        <v>35</v>
      </c>
      <c r="H102" s="25">
        <f t="shared" si="37"/>
        <v>34.519275</v>
      </c>
      <c r="I102" s="72"/>
      <c r="J102" s="110" t="s">
        <v>384</v>
      </c>
      <c r="K102" s="35">
        <v>7.8660000000000005</v>
      </c>
      <c r="L102" s="53">
        <f t="shared" si="44"/>
        <v>13</v>
      </c>
      <c r="M102" s="3">
        <f t="shared" si="45"/>
        <v>12.978899999999999</v>
      </c>
      <c r="N102" s="3">
        <f t="shared" si="46"/>
        <v>13</v>
      </c>
      <c r="O102" s="3">
        <f t="shared" si="47"/>
        <v>12.585600000000001</v>
      </c>
      <c r="P102" s="70">
        <f t="shared" si="48"/>
        <v>12</v>
      </c>
      <c r="Q102" s="26">
        <f t="shared" si="38"/>
        <v>14.942812499999999</v>
      </c>
    </row>
    <row r="103" spans="1:17" ht="21" customHeight="1" thickBot="1">
      <c r="A103" s="109" t="s">
        <v>352</v>
      </c>
      <c r="B103" s="33">
        <v>23.01285</v>
      </c>
      <c r="C103" s="28">
        <f t="shared" si="39"/>
        <v>38</v>
      </c>
      <c r="D103" s="3">
        <f t="shared" si="40"/>
        <v>37.971202499999997</v>
      </c>
      <c r="E103" s="3">
        <f t="shared" si="41"/>
        <v>37</v>
      </c>
      <c r="F103" s="3">
        <f t="shared" si="42"/>
        <v>36.82056</v>
      </c>
      <c r="G103" s="70">
        <f t="shared" si="43"/>
        <v>35</v>
      </c>
      <c r="H103" s="25">
        <f t="shared" si="37"/>
        <v>34.519275</v>
      </c>
      <c r="I103" s="72"/>
      <c r="J103" s="111" t="s">
        <v>385</v>
      </c>
      <c r="K103" s="36">
        <v>9.9618749999999991</v>
      </c>
      <c r="L103" s="54">
        <f t="shared" si="44"/>
        <v>16.5</v>
      </c>
      <c r="M103" s="4">
        <f t="shared" si="45"/>
        <v>16.437093749999999</v>
      </c>
      <c r="N103" s="4">
        <f t="shared" si="46"/>
        <v>16</v>
      </c>
      <c r="O103" s="4">
        <f t="shared" si="47"/>
        <v>15.939</v>
      </c>
      <c r="P103" s="71">
        <f t="shared" si="48"/>
        <v>15</v>
      </c>
    </row>
    <row r="104" spans="1:17" ht="21" customHeight="1">
      <c r="A104" s="109" t="s">
        <v>353</v>
      </c>
      <c r="B104" s="33">
        <v>23.01285</v>
      </c>
      <c r="C104" s="28">
        <f t="shared" si="39"/>
        <v>38</v>
      </c>
      <c r="D104" s="3">
        <f t="shared" si="40"/>
        <v>37.971202499999997</v>
      </c>
      <c r="E104" s="3">
        <f t="shared" si="41"/>
        <v>37</v>
      </c>
      <c r="F104" s="3">
        <f t="shared" si="42"/>
        <v>36.82056</v>
      </c>
      <c r="G104" s="70">
        <f t="shared" si="43"/>
        <v>35</v>
      </c>
      <c r="H104" s="25">
        <f t="shared" si="37"/>
        <v>40.679999999999993</v>
      </c>
      <c r="I104" s="72"/>
    </row>
    <row r="105" spans="1:17" ht="21" customHeight="1" thickBot="1">
      <c r="A105" s="109" t="s">
        <v>354</v>
      </c>
      <c r="B105" s="33">
        <v>27.119999999999997</v>
      </c>
      <c r="C105" s="28">
        <f t="shared" si="39"/>
        <v>45</v>
      </c>
      <c r="D105" s="3">
        <f t="shared" si="40"/>
        <v>44.74799999999999</v>
      </c>
      <c r="E105" s="3">
        <f t="shared" si="41"/>
        <v>43.5</v>
      </c>
      <c r="F105" s="3">
        <f t="shared" si="42"/>
        <v>43.391999999999996</v>
      </c>
      <c r="G105" s="70">
        <f t="shared" si="43"/>
        <v>41</v>
      </c>
      <c r="H105" s="26">
        <f t="shared" si="37"/>
        <v>40.679999999999993</v>
      </c>
      <c r="I105" s="72"/>
      <c r="J105" s="95" t="s">
        <v>0</v>
      </c>
      <c r="K105" s="81" t="s">
        <v>634</v>
      </c>
      <c r="L105" s="78" t="s">
        <v>790</v>
      </c>
      <c r="N105" s="78" t="s">
        <v>791</v>
      </c>
      <c r="P105" s="78" t="s">
        <v>635</v>
      </c>
    </row>
    <row r="106" spans="1:17" ht="21" customHeight="1" thickBot="1">
      <c r="A106" s="112" t="s">
        <v>355</v>
      </c>
      <c r="B106" s="34">
        <v>27.119999999999997</v>
      </c>
      <c r="C106" s="29">
        <f t="shared" si="39"/>
        <v>45</v>
      </c>
      <c r="D106" s="4">
        <f t="shared" si="40"/>
        <v>44.74799999999999</v>
      </c>
      <c r="E106" s="4">
        <f t="shared" si="41"/>
        <v>43.5</v>
      </c>
      <c r="F106" s="4">
        <f t="shared" si="42"/>
        <v>43.391999999999996</v>
      </c>
      <c r="G106" s="71">
        <f t="shared" si="43"/>
        <v>41</v>
      </c>
      <c r="I106" s="72"/>
      <c r="J106" s="119" t="s">
        <v>1</v>
      </c>
      <c r="K106" s="120">
        <v>150</v>
      </c>
      <c r="L106" s="254">
        <f>CEILING(M106,0.5)</f>
        <v>247.5</v>
      </c>
      <c r="M106" s="120">
        <f t="shared" ref="M106" si="49">K106*1.65</f>
        <v>247.5</v>
      </c>
      <c r="N106" s="120">
        <f>CEILING(O106,0.5)</f>
        <v>240</v>
      </c>
      <c r="O106" s="120">
        <f t="shared" ref="O106" si="50">K106*1.6</f>
        <v>240</v>
      </c>
      <c r="P106" s="121">
        <f>CEILING(Q124,0.5)</f>
        <v>225</v>
      </c>
      <c r="Q106" s="24">
        <f t="shared" ref="Q106:Q115" si="51">K110*1.5</f>
        <v>18.134999999999998</v>
      </c>
    </row>
    <row r="107" spans="1:17" ht="21" customHeight="1" thickBot="1">
      <c r="I107" s="72"/>
      <c r="L107" s="51"/>
      <c r="M107" s="76"/>
      <c r="N107" s="11"/>
      <c r="O107" s="76"/>
      <c r="P107" s="11"/>
      <c r="Q107" s="25">
        <f t="shared" si="51"/>
        <v>18.134999999999998</v>
      </c>
    </row>
    <row r="108" spans="1:17" ht="21" customHeight="1">
      <c r="H108" s="24">
        <f t="shared" ref="H108:H127" si="52">B110*1.5</f>
        <v>38.8125</v>
      </c>
      <c r="I108" s="72"/>
      <c r="Q108" s="25">
        <f t="shared" si="51"/>
        <v>19.424999999999997</v>
      </c>
    </row>
    <row r="109" spans="1:17" ht="21" customHeight="1" thickBot="1">
      <c r="A109" s="90" t="s">
        <v>114</v>
      </c>
      <c r="B109" s="81" t="s">
        <v>634</v>
      </c>
      <c r="C109" s="78" t="s">
        <v>790</v>
      </c>
      <c r="E109" s="78" t="s">
        <v>791</v>
      </c>
      <c r="G109" s="78" t="s">
        <v>635</v>
      </c>
      <c r="H109" s="25">
        <f t="shared" si="52"/>
        <v>40.774687499999999</v>
      </c>
      <c r="I109" s="72"/>
      <c r="J109" s="113" t="s">
        <v>39</v>
      </c>
      <c r="K109" s="81" t="s">
        <v>634</v>
      </c>
      <c r="L109" s="78" t="s">
        <v>790</v>
      </c>
      <c r="N109" s="78" t="s">
        <v>791</v>
      </c>
      <c r="P109" s="78" t="s">
        <v>635</v>
      </c>
      <c r="Q109" s="25">
        <f t="shared" si="51"/>
        <v>19.424999999999997</v>
      </c>
    </row>
    <row r="110" spans="1:17" ht="21" customHeight="1">
      <c r="A110" s="107" t="s">
        <v>356</v>
      </c>
      <c r="B110" s="12">
        <v>25.875</v>
      </c>
      <c r="C110" s="27">
        <f t="shared" ref="C110:C129" si="53">CEILING(D110,0.5)</f>
        <v>43</v>
      </c>
      <c r="D110" s="1">
        <f t="shared" ref="D110:D129" si="54">B110*1.65</f>
        <v>42.693749999999994</v>
      </c>
      <c r="E110" s="1">
        <f t="shared" ref="E110:E129" si="55">CEILING(F110,0.5)</f>
        <v>41.5</v>
      </c>
      <c r="F110" s="1">
        <f t="shared" ref="F110:F129" si="56">B110*1.6</f>
        <v>41.400000000000006</v>
      </c>
      <c r="G110" s="69">
        <f t="shared" ref="G110:G129" si="57">CEILING(H108,0.5)</f>
        <v>39</v>
      </c>
      <c r="H110" s="25">
        <f t="shared" si="52"/>
        <v>42.993899999999996</v>
      </c>
      <c r="I110" s="72"/>
      <c r="J110" s="114" t="s">
        <v>332</v>
      </c>
      <c r="K110" s="66">
        <v>12.09</v>
      </c>
      <c r="L110" s="52">
        <f t="shared" ref="L110:L119" si="58">CEILING(M110,0.5)</f>
        <v>20</v>
      </c>
      <c r="M110" s="1">
        <f t="shared" ref="M110:M119" si="59">K110*1.65</f>
        <v>19.948499999999999</v>
      </c>
      <c r="N110" s="1">
        <f t="shared" ref="N110:N119" si="60">CEILING(O110,0.5)</f>
        <v>19.5</v>
      </c>
      <c r="O110" s="1">
        <f t="shared" ref="O110:O119" si="61">K110*1.6</f>
        <v>19.344000000000001</v>
      </c>
      <c r="P110" s="69">
        <f t="shared" ref="P110:P119" si="62">CEILING(Q106,0.5)</f>
        <v>18.5</v>
      </c>
      <c r="Q110" s="25">
        <f t="shared" si="51"/>
        <v>19.89</v>
      </c>
    </row>
    <row r="111" spans="1:17" ht="21" customHeight="1">
      <c r="A111" s="109" t="s">
        <v>357</v>
      </c>
      <c r="B111" s="35">
        <v>27.183125</v>
      </c>
      <c r="C111" s="28">
        <f t="shared" si="53"/>
        <v>45</v>
      </c>
      <c r="D111" s="3">
        <f t="shared" si="54"/>
        <v>44.85215625</v>
      </c>
      <c r="E111" s="3">
        <f t="shared" si="55"/>
        <v>43.5</v>
      </c>
      <c r="F111" s="3">
        <f t="shared" si="56"/>
        <v>43.493000000000002</v>
      </c>
      <c r="G111" s="70">
        <f t="shared" si="57"/>
        <v>41</v>
      </c>
      <c r="H111" s="25">
        <f t="shared" si="52"/>
        <v>43.314749999999997</v>
      </c>
      <c r="I111" s="72"/>
      <c r="J111" s="115" t="s">
        <v>333</v>
      </c>
      <c r="K111" s="67">
        <v>12.09</v>
      </c>
      <c r="L111" s="53">
        <f t="shared" si="58"/>
        <v>20</v>
      </c>
      <c r="M111" s="3">
        <f t="shared" si="59"/>
        <v>19.948499999999999</v>
      </c>
      <c r="N111" s="3">
        <f t="shared" si="60"/>
        <v>19.5</v>
      </c>
      <c r="O111" s="3">
        <f t="shared" si="61"/>
        <v>19.344000000000001</v>
      </c>
      <c r="P111" s="70">
        <f t="shared" si="62"/>
        <v>18.5</v>
      </c>
      <c r="Q111" s="25">
        <f t="shared" si="51"/>
        <v>19.89</v>
      </c>
    </row>
    <row r="112" spans="1:17" ht="21" customHeight="1">
      <c r="A112" s="109" t="s">
        <v>358</v>
      </c>
      <c r="B112" s="35">
        <v>28.662599999999998</v>
      </c>
      <c r="C112" s="28">
        <f t="shared" si="53"/>
        <v>47.5</v>
      </c>
      <c r="D112" s="3">
        <f t="shared" si="54"/>
        <v>47.293289999999992</v>
      </c>
      <c r="E112" s="3">
        <f t="shared" si="55"/>
        <v>46</v>
      </c>
      <c r="F112" s="3">
        <f t="shared" si="56"/>
        <v>45.86016</v>
      </c>
      <c r="G112" s="70">
        <f t="shared" si="57"/>
        <v>43</v>
      </c>
      <c r="H112" s="25">
        <f t="shared" si="52"/>
        <v>47.806649999999991</v>
      </c>
      <c r="I112" s="72"/>
      <c r="J112" s="115" t="s">
        <v>334</v>
      </c>
      <c r="K112" s="67">
        <v>12.95</v>
      </c>
      <c r="L112" s="53">
        <f t="shared" si="58"/>
        <v>21.5</v>
      </c>
      <c r="M112" s="3">
        <f t="shared" si="59"/>
        <v>21.367499999999996</v>
      </c>
      <c r="N112" s="3">
        <f t="shared" si="60"/>
        <v>21</v>
      </c>
      <c r="O112" s="3">
        <f t="shared" si="61"/>
        <v>20.72</v>
      </c>
      <c r="P112" s="70">
        <f t="shared" si="62"/>
        <v>19.5</v>
      </c>
      <c r="Q112" s="25">
        <f t="shared" si="51"/>
        <v>20.61</v>
      </c>
    </row>
    <row r="113" spans="1:21" ht="21" customHeight="1">
      <c r="A113" s="109" t="s">
        <v>359</v>
      </c>
      <c r="B113" s="35">
        <v>28.876499999999997</v>
      </c>
      <c r="C113" s="28">
        <f t="shared" si="53"/>
        <v>48</v>
      </c>
      <c r="D113" s="3">
        <f t="shared" si="54"/>
        <v>47.646224999999994</v>
      </c>
      <c r="E113" s="3">
        <f t="shared" si="55"/>
        <v>46.5</v>
      </c>
      <c r="F113" s="3">
        <f t="shared" si="56"/>
        <v>46.202399999999997</v>
      </c>
      <c r="G113" s="70">
        <f t="shared" si="57"/>
        <v>43.5</v>
      </c>
      <c r="H113" s="25">
        <f t="shared" si="52"/>
        <v>48.421612499999995</v>
      </c>
      <c r="I113" s="72"/>
      <c r="J113" s="115" t="s">
        <v>335</v>
      </c>
      <c r="K113" s="67">
        <v>12.95</v>
      </c>
      <c r="L113" s="53">
        <f t="shared" si="58"/>
        <v>21.5</v>
      </c>
      <c r="M113" s="3">
        <f t="shared" si="59"/>
        <v>21.367499999999996</v>
      </c>
      <c r="N113" s="3">
        <f t="shared" si="60"/>
        <v>21</v>
      </c>
      <c r="O113" s="3">
        <f t="shared" si="61"/>
        <v>20.72</v>
      </c>
      <c r="P113" s="70">
        <f t="shared" si="62"/>
        <v>19.5</v>
      </c>
      <c r="Q113" s="25">
        <f t="shared" si="51"/>
        <v>20.61</v>
      </c>
    </row>
    <row r="114" spans="1:21" ht="21" customHeight="1">
      <c r="A114" s="109" t="s">
        <v>360</v>
      </c>
      <c r="B114" s="35">
        <v>31.871099999999995</v>
      </c>
      <c r="C114" s="28">
        <f t="shared" si="53"/>
        <v>53</v>
      </c>
      <c r="D114" s="3">
        <f t="shared" si="54"/>
        <v>52.58731499999999</v>
      </c>
      <c r="E114" s="3">
        <f t="shared" si="55"/>
        <v>51</v>
      </c>
      <c r="F114" s="3">
        <f t="shared" si="56"/>
        <v>50.993759999999995</v>
      </c>
      <c r="G114" s="70">
        <f t="shared" si="57"/>
        <v>48</v>
      </c>
      <c r="H114" s="25">
        <f t="shared" si="52"/>
        <v>51.603375</v>
      </c>
      <c r="I114" s="72"/>
      <c r="J114" s="115" t="s">
        <v>336</v>
      </c>
      <c r="K114" s="67">
        <v>13.26</v>
      </c>
      <c r="L114" s="53">
        <f t="shared" si="58"/>
        <v>22</v>
      </c>
      <c r="M114" s="3">
        <f t="shared" si="59"/>
        <v>21.878999999999998</v>
      </c>
      <c r="N114" s="3">
        <f t="shared" si="60"/>
        <v>21.5</v>
      </c>
      <c r="O114" s="3">
        <f t="shared" si="61"/>
        <v>21.216000000000001</v>
      </c>
      <c r="P114" s="70">
        <f t="shared" si="62"/>
        <v>20</v>
      </c>
      <c r="Q114" s="25">
        <f t="shared" si="51"/>
        <v>20.91</v>
      </c>
    </row>
    <row r="115" spans="1:21" ht="21" customHeight="1" thickBot="1">
      <c r="A115" s="109" t="s">
        <v>361</v>
      </c>
      <c r="B115" s="35">
        <v>32.281074999999994</v>
      </c>
      <c r="C115" s="28">
        <f t="shared" si="53"/>
        <v>53.5</v>
      </c>
      <c r="D115" s="3">
        <f t="shared" si="54"/>
        <v>53.263773749999984</v>
      </c>
      <c r="E115" s="3">
        <f t="shared" si="55"/>
        <v>52</v>
      </c>
      <c r="F115" s="3">
        <f t="shared" si="56"/>
        <v>51.649719999999995</v>
      </c>
      <c r="G115" s="70">
        <f t="shared" si="57"/>
        <v>48.5</v>
      </c>
      <c r="H115" s="25">
        <f t="shared" si="52"/>
        <v>57.993637499999998</v>
      </c>
      <c r="I115" s="72"/>
      <c r="J115" s="115" t="s">
        <v>337</v>
      </c>
      <c r="K115" s="67">
        <v>13.26</v>
      </c>
      <c r="L115" s="53">
        <f t="shared" si="58"/>
        <v>22</v>
      </c>
      <c r="M115" s="3">
        <f t="shared" si="59"/>
        <v>21.878999999999998</v>
      </c>
      <c r="N115" s="3">
        <f t="shared" si="60"/>
        <v>21.5</v>
      </c>
      <c r="O115" s="3">
        <f t="shared" si="61"/>
        <v>21.216000000000001</v>
      </c>
      <c r="P115" s="70">
        <f t="shared" si="62"/>
        <v>20</v>
      </c>
      <c r="Q115" s="26">
        <f t="shared" si="51"/>
        <v>20.91</v>
      </c>
    </row>
    <row r="116" spans="1:21" ht="21" customHeight="1">
      <c r="A116" s="109" t="s">
        <v>362</v>
      </c>
      <c r="B116" s="35">
        <v>34.402250000000002</v>
      </c>
      <c r="C116" s="28">
        <f t="shared" si="53"/>
        <v>57</v>
      </c>
      <c r="D116" s="3">
        <f t="shared" si="54"/>
        <v>56.763712500000004</v>
      </c>
      <c r="E116" s="3">
        <f t="shared" si="55"/>
        <v>55.5</v>
      </c>
      <c r="F116" s="3">
        <f t="shared" si="56"/>
        <v>55.043600000000005</v>
      </c>
      <c r="G116" s="70">
        <f t="shared" si="57"/>
        <v>52</v>
      </c>
      <c r="H116" s="25">
        <f t="shared" si="52"/>
        <v>66.255525000000006</v>
      </c>
      <c r="I116" s="72"/>
      <c r="J116" s="115" t="s">
        <v>338</v>
      </c>
      <c r="K116" s="67">
        <v>13.74</v>
      </c>
      <c r="L116" s="53">
        <f t="shared" si="58"/>
        <v>23</v>
      </c>
      <c r="M116" s="3">
        <f t="shared" si="59"/>
        <v>22.670999999999999</v>
      </c>
      <c r="N116" s="3">
        <f t="shared" si="60"/>
        <v>22</v>
      </c>
      <c r="O116" s="3">
        <f t="shared" si="61"/>
        <v>21.984000000000002</v>
      </c>
      <c r="P116" s="70">
        <f t="shared" si="62"/>
        <v>21</v>
      </c>
    </row>
    <row r="117" spans="1:21" ht="21" customHeight="1" thickBot="1">
      <c r="A117" s="109" t="s">
        <v>363</v>
      </c>
      <c r="B117" s="35">
        <v>38.662424999999999</v>
      </c>
      <c r="C117" s="28">
        <f t="shared" si="53"/>
        <v>64</v>
      </c>
      <c r="D117" s="3">
        <f t="shared" si="54"/>
        <v>63.793001249999996</v>
      </c>
      <c r="E117" s="3">
        <f t="shared" si="55"/>
        <v>62</v>
      </c>
      <c r="F117" s="3">
        <f t="shared" si="56"/>
        <v>61.859880000000004</v>
      </c>
      <c r="G117" s="70">
        <f t="shared" si="57"/>
        <v>58</v>
      </c>
      <c r="H117" s="25">
        <f t="shared" si="52"/>
        <v>67.244812499999995</v>
      </c>
      <c r="I117" s="72"/>
      <c r="J117" s="115" t="s">
        <v>339</v>
      </c>
      <c r="K117" s="67">
        <v>13.74</v>
      </c>
      <c r="L117" s="53">
        <f t="shared" si="58"/>
        <v>23</v>
      </c>
      <c r="M117" s="3">
        <f t="shared" si="59"/>
        <v>22.670999999999999</v>
      </c>
      <c r="N117" s="3">
        <f t="shared" si="60"/>
        <v>22</v>
      </c>
      <c r="O117" s="3">
        <f t="shared" si="61"/>
        <v>21.984000000000002</v>
      </c>
      <c r="P117" s="70">
        <f t="shared" si="62"/>
        <v>21</v>
      </c>
    </row>
    <row r="118" spans="1:21" ht="21" customHeight="1">
      <c r="A118" s="109" t="s">
        <v>364</v>
      </c>
      <c r="B118" s="35">
        <v>44.170350000000006</v>
      </c>
      <c r="C118" s="28">
        <f t="shared" si="53"/>
        <v>73</v>
      </c>
      <c r="D118" s="3">
        <f t="shared" si="54"/>
        <v>72.881077500000004</v>
      </c>
      <c r="E118" s="3">
        <f t="shared" si="55"/>
        <v>71</v>
      </c>
      <c r="F118" s="3">
        <f t="shared" si="56"/>
        <v>70.672560000000018</v>
      </c>
      <c r="G118" s="70">
        <f t="shared" si="57"/>
        <v>66.5</v>
      </c>
      <c r="H118" s="25">
        <f t="shared" si="52"/>
        <v>74.864999999999995</v>
      </c>
      <c r="I118" s="72"/>
      <c r="J118" s="115" t="s">
        <v>340</v>
      </c>
      <c r="K118" s="67">
        <v>13.94</v>
      </c>
      <c r="L118" s="53">
        <f t="shared" si="58"/>
        <v>23.5</v>
      </c>
      <c r="M118" s="3">
        <f t="shared" si="59"/>
        <v>23.000999999999998</v>
      </c>
      <c r="N118" s="3">
        <f t="shared" si="60"/>
        <v>22.5</v>
      </c>
      <c r="O118" s="3">
        <f t="shared" si="61"/>
        <v>22.304000000000002</v>
      </c>
      <c r="P118" s="70">
        <f t="shared" si="62"/>
        <v>21</v>
      </c>
      <c r="Q118" s="24">
        <f>K123*1.5</f>
        <v>19.785</v>
      </c>
    </row>
    <row r="119" spans="1:21" ht="21" customHeight="1" thickBot="1">
      <c r="A119" s="109" t="s">
        <v>365</v>
      </c>
      <c r="B119" s="35">
        <v>44.829875000000001</v>
      </c>
      <c r="C119" s="28">
        <f t="shared" si="53"/>
        <v>74</v>
      </c>
      <c r="D119" s="3">
        <f t="shared" si="54"/>
        <v>73.969293749999991</v>
      </c>
      <c r="E119" s="3">
        <f t="shared" si="55"/>
        <v>72</v>
      </c>
      <c r="F119" s="3">
        <f t="shared" si="56"/>
        <v>71.727800000000002</v>
      </c>
      <c r="G119" s="70">
        <f t="shared" si="57"/>
        <v>67.5</v>
      </c>
      <c r="H119" s="25">
        <f t="shared" si="52"/>
        <v>80.6135625</v>
      </c>
      <c r="I119" s="72"/>
      <c r="J119" s="116" t="s">
        <v>341</v>
      </c>
      <c r="K119" s="68">
        <v>13.94</v>
      </c>
      <c r="L119" s="54">
        <f t="shared" si="58"/>
        <v>23.5</v>
      </c>
      <c r="M119" s="4">
        <f t="shared" si="59"/>
        <v>23.000999999999998</v>
      </c>
      <c r="N119" s="4">
        <f t="shared" si="60"/>
        <v>22.5</v>
      </c>
      <c r="O119" s="4">
        <f t="shared" si="61"/>
        <v>22.304000000000002</v>
      </c>
      <c r="P119" s="71">
        <f t="shared" si="62"/>
        <v>21</v>
      </c>
      <c r="Q119" s="26">
        <f>K124*1.5</f>
        <v>25.23</v>
      </c>
      <c r="S119" s="76"/>
      <c r="T119" s="6"/>
      <c r="U119" s="6"/>
    </row>
    <row r="120" spans="1:21" ht="21" customHeight="1">
      <c r="A120" s="109" t="s">
        <v>366</v>
      </c>
      <c r="B120" s="35">
        <v>49.91</v>
      </c>
      <c r="C120" s="28">
        <f t="shared" si="53"/>
        <v>82.5</v>
      </c>
      <c r="D120" s="3">
        <f t="shared" si="54"/>
        <v>82.351499999999987</v>
      </c>
      <c r="E120" s="3">
        <f t="shared" si="55"/>
        <v>80</v>
      </c>
      <c r="F120" s="3">
        <f t="shared" si="56"/>
        <v>79.855999999999995</v>
      </c>
      <c r="G120" s="70">
        <f t="shared" si="57"/>
        <v>75</v>
      </c>
      <c r="H120" s="25">
        <f t="shared" si="52"/>
        <v>86.014537499999989</v>
      </c>
      <c r="I120" s="72"/>
    </row>
    <row r="121" spans="1:21" ht="21" customHeight="1">
      <c r="A121" s="109" t="s">
        <v>367</v>
      </c>
      <c r="B121" s="35">
        <v>53.742374999999996</v>
      </c>
      <c r="C121" s="28">
        <f t="shared" si="53"/>
        <v>89</v>
      </c>
      <c r="D121" s="3">
        <f t="shared" si="54"/>
        <v>88.674918749999989</v>
      </c>
      <c r="E121" s="3">
        <f t="shared" si="55"/>
        <v>86</v>
      </c>
      <c r="F121" s="3">
        <f t="shared" si="56"/>
        <v>85.987799999999993</v>
      </c>
      <c r="G121" s="70">
        <f t="shared" si="57"/>
        <v>81</v>
      </c>
      <c r="H121" s="25">
        <f t="shared" si="52"/>
        <v>100.98753750000002</v>
      </c>
      <c r="I121" s="72"/>
    </row>
    <row r="122" spans="1:21" ht="21" customHeight="1" thickBot="1">
      <c r="A122" s="109" t="s">
        <v>368</v>
      </c>
      <c r="B122" s="35">
        <v>57.343024999999997</v>
      </c>
      <c r="C122" s="28">
        <f t="shared" si="53"/>
        <v>95</v>
      </c>
      <c r="D122" s="3">
        <f t="shared" si="54"/>
        <v>94.615991249999993</v>
      </c>
      <c r="E122" s="3">
        <f t="shared" si="55"/>
        <v>92</v>
      </c>
      <c r="F122" s="3">
        <f t="shared" si="56"/>
        <v>91.748840000000001</v>
      </c>
      <c r="G122" s="70">
        <f t="shared" si="57"/>
        <v>86.5</v>
      </c>
      <c r="H122" s="25">
        <f t="shared" si="52"/>
        <v>121.06739999999999</v>
      </c>
      <c r="I122" s="72"/>
      <c r="J122" s="113" t="s">
        <v>111</v>
      </c>
      <c r="K122" s="81" t="s">
        <v>634</v>
      </c>
      <c r="L122" s="78" t="s">
        <v>790</v>
      </c>
      <c r="N122" s="78" t="s">
        <v>791</v>
      </c>
      <c r="P122" s="78" t="s">
        <v>635</v>
      </c>
    </row>
    <row r="123" spans="1:21" ht="21" customHeight="1" thickBot="1">
      <c r="A123" s="109" t="s">
        <v>369</v>
      </c>
      <c r="B123" s="35">
        <v>67.325025000000011</v>
      </c>
      <c r="C123" s="28">
        <f t="shared" si="53"/>
        <v>111.5</v>
      </c>
      <c r="D123" s="3">
        <f t="shared" si="54"/>
        <v>111.08629125000002</v>
      </c>
      <c r="E123" s="3">
        <f t="shared" si="55"/>
        <v>108</v>
      </c>
      <c r="F123" s="3">
        <f t="shared" si="56"/>
        <v>107.72004000000003</v>
      </c>
      <c r="G123" s="70">
        <f t="shared" si="57"/>
        <v>101</v>
      </c>
      <c r="H123" s="25">
        <f t="shared" si="52"/>
        <v>137.00295</v>
      </c>
      <c r="I123" s="72"/>
      <c r="J123" s="117" t="s">
        <v>752</v>
      </c>
      <c r="K123" s="64">
        <v>13.19</v>
      </c>
      <c r="L123" s="52">
        <f>CEILING(M123,0.5)</f>
        <v>22</v>
      </c>
      <c r="M123" s="1">
        <f t="shared" ref="M123:M124" si="63">K123*1.65</f>
        <v>21.763499999999997</v>
      </c>
      <c r="N123" s="1">
        <f>CEILING(O123,0.5)</f>
        <v>21.5</v>
      </c>
      <c r="O123" s="1">
        <f t="shared" ref="O123:O124" si="64">K123*1.6</f>
        <v>21.103999999999999</v>
      </c>
      <c r="P123" s="69">
        <f>CEILING(Q118,0.5)</f>
        <v>20</v>
      </c>
    </row>
    <row r="124" spans="1:21" ht="21" customHeight="1" thickBot="1">
      <c r="A124" s="109" t="s">
        <v>370</v>
      </c>
      <c r="B124" s="35">
        <v>80.71159999999999</v>
      </c>
      <c r="C124" s="28">
        <f t="shared" si="53"/>
        <v>133.5</v>
      </c>
      <c r="D124" s="3">
        <f t="shared" si="54"/>
        <v>133.17413999999997</v>
      </c>
      <c r="E124" s="3">
        <f t="shared" si="55"/>
        <v>129.5</v>
      </c>
      <c r="F124" s="3">
        <f t="shared" si="56"/>
        <v>129.13855999999998</v>
      </c>
      <c r="G124" s="70">
        <f t="shared" si="57"/>
        <v>121.5</v>
      </c>
      <c r="H124" s="25">
        <f t="shared" si="52"/>
        <v>152.91176249999998</v>
      </c>
      <c r="I124" s="72"/>
      <c r="J124" s="118" t="s">
        <v>342</v>
      </c>
      <c r="K124" s="65">
        <v>16.82</v>
      </c>
      <c r="L124" s="54">
        <f>CEILING(M124,0.5)</f>
        <v>28</v>
      </c>
      <c r="M124" s="4">
        <f t="shared" si="63"/>
        <v>27.753</v>
      </c>
      <c r="N124" s="4">
        <f>CEILING(O124,0.5)</f>
        <v>27</v>
      </c>
      <c r="O124" s="4">
        <f t="shared" si="64"/>
        <v>26.912000000000003</v>
      </c>
      <c r="P124" s="71">
        <f>CEILING(Q119,0.5)</f>
        <v>25.5</v>
      </c>
      <c r="Q124" s="121">
        <f>K106*1.5</f>
        <v>225</v>
      </c>
    </row>
    <row r="125" spans="1:21" ht="21" customHeight="1">
      <c r="A125" s="109" t="s">
        <v>371</v>
      </c>
      <c r="B125" s="35">
        <v>91.335300000000004</v>
      </c>
      <c r="C125" s="28">
        <f t="shared" si="53"/>
        <v>151</v>
      </c>
      <c r="D125" s="3">
        <f t="shared" si="54"/>
        <v>150.70324500000001</v>
      </c>
      <c r="E125" s="3">
        <f t="shared" si="55"/>
        <v>146.5</v>
      </c>
      <c r="F125" s="3">
        <f t="shared" si="56"/>
        <v>146.13648000000001</v>
      </c>
      <c r="G125" s="70">
        <f t="shared" si="57"/>
        <v>137.5</v>
      </c>
      <c r="H125" s="25">
        <f t="shared" si="52"/>
        <v>170.424825</v>
      </c>
      <c r="I125" s="72"/>
      <c r="Q125" s="11"/>
    </row>
    <row r="126" spans="1:21" ht="21" customHeight="1">
      <c r="A126" s="109" t="s">
        <v>372</v>
      </c>
      <c r="B126" s="35">
        <v>101.94117499999999</v>
      </c>
      <c r="C126" s="28">
        <f t="shared" si="53"/>
        <v>168.5</v>
      </c>
      <c r="D126" s="3">
        <f t="shared" si="54"/>
        <v>168.20293874999996</v>
      </c>
      <c r="E126" s="3">
        <f t="shared" si="55"/>
        <v>163.5</v>
      </c>
      <c r="F126" s="3">
        <f t="shared" si="56"/>
        <v>163.10587999999998</v>
      </c>
      <c r="G126" s="70">
        <f t="shared" si="57"/>
        <v>153</v>
      </c>
      <c r="H126" s="25">
        <f t="shared" si="52"/>
        <v>191.78808750000002</v>
      </c>
      <c r="I126" s="72"/>
    </row>
    <row r="127" spans="1:21" ht="21" customHeight="1" thickBot="1">
      <c r="A127" s="109" t="s">
        <v>373</v>
      </c>
      <c r="B127" s="35">
        <v>113.61655</v>
      </c>
      <c r="C127" s="28">
        <f t="shared" si="53"/>
        <v>187.5</v>
      </c>
      <c r="D127" s="3">
        <f t="shared" si="54"/>
        <v>187.4673075</v>
      </c>
      <c r="E127" s="3">
        <f t="shared" si="55"/>
        <v>182</v>
      </c>
      <c r="F127" s="3">
        <f t="shared" si="56"/>
        <v>181.78648000000001</v>
      </c>
      <c r="G127" s="70">
        <f t="shared" si="57"/>
        <v>170.5</v>
      </c>
      <c r="H127" s="26">
        <f t="shared" si="52"/>
        <v>208.0444875</v>
      </c>
      <c r="I127" s="72"/>
      <c r="Q127" s="11">
        <f>Лист1!K503*1.5</f>
        <v>19.68</v>
      </c>
      <c r="R127" s="76"/>
    </row>
    <row r="128" spans="1:21" ht="21" customHeight="1">
      <c r="A128" s="109" t="s">
        <v>374</v>
      </c>
      <c r="B128" s="35">
        <v>127.85872500000001</v>
      </c>
      <c r="C128" s="28">
        <f t="shared" si="53"/>
        <v>211</v>
      </c>
      <c r="D128" s="3">
        <f t="shared" si="54"/>
        <v>210.96689624999999</v>
      </c>
      <c r="E128" s="3">
        <f t="shared" si="55"/>
        <v>205</v>
      </c>
      <c r="F128" s="3">
        <f t="shared" si="56"/>
        <v>204.57396000000003</v>
      </c>
      <c r="G128" s="70">
        <f t="shared" si="57"/>
        <v>192</v>
      </c>
      <c r="I128" s="72"/>
      <c r="Q128" s="11">
        <f>Лист1!K504*1.5</f>
        <v>21.330000000000002</v>
      </c>
      <c r="R128" s="76"/>
    </row>
    <row r="129" spans="1:17" ht="21" customHeight="1" thickBot="1">
      <c r="A129" s="112" t="s">
        <v>375</v>
      </c>
      <c r="B129" s="36">
        <v>138.696325</v>
      </c>
      <c r="C129" s="29">
        <f t="shared" si="53"/>
        <v>229</v>
      </c>
      <c r="D129" s="4">
        <f t="shared" si="54"/>
        <v>228.84893624999998</v>
      </c>
      <c r="E129" s="4">
        <f t="shared" si="55"/>
        <v>222</v>
      </c>
      <c r="F129" s="4">
        <f t="shared" si="56"/>
        <v>221.91412000000003</v>
      </c>
      <c r="G129" s="71">
        <f t="shared" si="57"/>
        <v>208.5</v>
      </c>
      <c r="I129" s="72"/>
      <c r="Q129" s="253">
        <f>Лист1!K505*1.5</f>
        <v>22.575000000000003</v>
      </c>
    </row>
    <row r="130" spans="1:17" ht="21" customHeight="1">
      <c r="H130" s="24">
        <f t="shared" ref="H130:H141" si="65">B133*1.5</f>
        <v>6.8100000000000005</v>
      </c>
      <c r="I130" s="72"/>
      <c r="Q130" s="25">
        <f>Лист1!K506*1.5</f>
        <v>0</v>
      </c>
    </row>
    <row r="131" spans="1:17" ht="21" customHeight="1">
      <c r="H131" s="25">
        <f t="shared" si="65"/>
        <v>7.0049999999999999</v>
      </c>
      <c r="I131" s="73"/>
      <c r="Q131" s="25" t="e">
        <f>Лист1!K507*1.5</f>
        <v>#VALUE!</v>
      </c>
    </row>
    <row r="132" spans="1:17" ht="21" customHeight="1" thickBot="1">
      <c r="A132" s="80" t="s">
        <v>684</v>
      </c>
      <c r="B132" s="81" t="s">
        <v>634</v>
      </c>
      <c r="C132" s="78" t="s">
        <v>790</v>
      </c>
      <c r="E132" s="78" t="s">
        <v>791</v>
      </c>
      <c r="G132" s="78" t="s">
        <v>635</v>
      </c>
      <c r="H132" s="25">
        <f t="shared" si="65"/>
        <v>7.3049999999999997</v>
      </c>
      <c r="I132" s="73"/>
      <c r="Q132" s="25">
        <f>Лист1!K508*1.5</f>
        <v>14.684999999999999</v>
      </c>
    </row>
    <row r="133" spans="1:17" ht="21" customHeight="1" thickBot="1">
      <c r="A133" s="125" t="s">
        <v>685</v>
      </c>
      <c r="B133" s="126">
        <v>4.54</v>
      </c>
      <c r="C133" s="27">
        <f t="shared" ref="C133:C144" si="66">CEILING(D133,0.5)</f>
        <v>7.5</v>
      </c>
      <c r="D133" s="1">
        <f t="shared" ref="D133:D144" si="67">B133*1.65</f>
        <v>7.4909999999999997</v>
      </c>
      <c r="E133" s="1">
        <f t="shared" ref="E133:E144" si="68">CEILING(F133,0.5)</f>
        <v>7.5</v>
      </c>
      <c r="F133" s="1">
        <f t="shared" ref="F133:F144" si="69">B133*1.6</f>
        <v>7.2640000000000002</v>
      </c>
      <c r="G133" s="69">
        <f t="shared" ref="G133:G144" si="70">CEILING(H130,0.5)</f>
        <v>7</v>
      </c>
      <c r="H133" s="25">
        <f t="shared" si="65"/>
        <v>7.875</v>
      </c>
      <c r="I133" s="73"/>
      <c r="Q133" s="26">
        <f>Лист1!K509*1.5</f>
        <v>16.184999999999999</v>
      </c>
    </row>
    <row r="134" spans="1:17" ht="21" customHeight="1" thickBot="1">
      <c r="A134" s="127" t="s">
        <v>686</v>
      </c>
      <c r="B134" s="128">
        <v>4.67</v>
      </c>
      <c r="C134" s="28">
        <f t="shared" si="66"/>
        <v>8</v>
      </c>
      <c r="D134" s="3">
        <f t="shared" si="67"/>
        <v>7.7054999999999998</v>
      </c>
      <c r="E134" s="3">
        <f t="shared" si="68"/>
        <v>7.5</v>
      </c>
      <c r="F134" s="3">
        <f t="shared" si="69"/>
        <v>7.4720000000000004</v>
      </c>
      <c r="G134" s="70">
        <f t="shared" si="70"/>
        <v>7.5</v>
      </c>
      <c r="H134" s="25">
        <f t="shared" si="65"/>
        <v>8.4599999999999991</v>
      </c>
      <c r="I134" s="73"/>
    </row>
    <row r="135" spans="1:17" ht="21" customHeight="1">
      <c r="A135" s="127" t="s">
        <v>687</v>
      </c>
      <c r="B135" s="128">
        <v>4.87</v>
      </c>
      <c r="C135" s="28">
        <f t="shared" si="66"/>
        <v>8.5</v>
      </c>
      <c r="D135" s="3">
        <f t="shared" si="67"/>
        <v>8.035499999999999</v>
      </c>
      <c r="E135" s="3">
        <f t="shared" si="68"/>
        <v>8</v>
      </c>
      <c r="F135" s="3">
        <f t="shared" si="69"/>
        <v>7.7920000000000007</v>
      </c>
      <c r="G135" s="70">
        <f t="shared" si="70"/>
        <v>7.5</v>
      </c>
      <c r="H135" s="25">
        <f t="shared" si="65"/>
        <v>9.0299999999999994</v>
      </c>
      <c r="I135" s="73"/>
      <c r="Q135" s="24">
        <f>Лист1!K513*1.5</f>
        <v>21.330000000000002</v>
      </c>
    </row>
    <row r="136" spans="1:17" ht="21" customHeight="1">
      <c r="A136" s="127" t="s">
        <v>688</v>
      </c>
      <c r="B136" s="128">
        <v>5.25</v>
      </c>
      <c r="C136" s="28">
        <f t="shared" si="66"/>
        <v>9</v>
      </c>
      <c r="D136" s="3">
        <f t="shared" si="67"/>
        <v>8.6624999999999996</v>
      </c>
      <c r="E136" s="3">
        <f t="shared" si="68"/>
        <v>8.5</v>
      </c>
      <c r="F136" s="3">
        <f t="shared" si="69"/>
        <v>8.4</v>
      </c>
      <c r="G136" s="70">
        <f t="shared" si="70"/>
        <v>8</v>
      </c>
      <c r="H136" s="25">
        <f t="shared" si="65"/>
        <v>9.6000000000000014</v>
      </c>
      <c r="I136" s="73"/>
      <c r="Q136" s="25">
        <f>Лист1!K514*1.5</f>
        <v>22.575000000000003</v>
      </c>
    </row>
    <row r="137" spans="1:17" ht="21" customHeight="1">
      <c r="A137" s="127" t="s">
        <v>689</v>
      </c>
      <c r="B137" s="128">
        <v>5.64</v>
      </c>
      <c r="C137" s="28">
        <f t="shared" si="66"/>
        <v>9.5</v>
      </c>
      <c r="D137" s="3">
        <f t="shared" si="67"/>
        <v>9.3059999999999992</v>
      </c>
      <c r="E137" s="3">
        <f t="shared" si="68"/>
        <v>9.5</v>
      </c>
      <c r="F137" s="3">
        <f t="shared" si="69"/>
        <v>9.0239999999999991</v>
      </c>
      <c r="G137" s="70">
        <f t="shared" si="70"/>
        <v>8.5</v>
      </c>
      <c r="H137" s="25">
        <f t="shared" si="65"/>
        <v>10.290000000000001</v>
      </c>
      <c r="I137" s="73"/>
      <c r="Q137" s="25">
        <f>Лист1!K515*1.5</f>
        <v>24.839999999999996</v>
      </c>
    </row>
    <row r="138" spans="1:17" ht="21" customHeight="1">
      <c r="A138" s="127" t="s">
        <v>690</v>
      </c>
      <c r="B138" s="128">
        <v>6.02</v>
      </c>
      <c r="C138" s="28">
        <f t="shared" si="66"/>
        <v>10</v>
      </c>
      <c r="D138" s="3">
        <f t="shared" si="67"/>
        <v>9.9329999999999981</v>
      </c>
      <c r="E138" s="3">
        <f t="shared" si="68"/>
        <v>10</v>
      </c>
      <c r="F138" s="3">
        <f t="shared" si="69"/>
        <v>9.6319999999999997</v>
      </c>
      <c r="G138" s="70">
        <f t="shared" si="70"/>
        <v>9.5</v>
      </c>
      <c r="H138" s="25">
        <f t="shared" si="65"/>
        <v>11.129999999999999</v>
      </c>
      <c r="I138" s="73"/>
      <c r="Q138" s="25">
        <f>Лист1!K516*1.5</f>
        <v>49.53</v>
      </c>
    </row>
    <row r="139" spans="1:17" ht="21" customHeight="1">
      <c r="A139" s="127" t="s">
        <v>691</v>
      </c>
      <c r="B139" s="128">
        <v>6.4</v>
      </c>
      <c r="C139" s="28">
        <f t="shared" si="66"/>
        <v>11</v>
      </c>
      <c r="D139" s="3">
        <f t="shared" si="67"/>
        <v>10.56</v>
      </c>
      <c r="E139" s="3">
        <f t="shared" si="68"/>
        <v>10.5</v>
      </c>
      <c r="F139" s="3">
        <f t="shared" si="69"/>
        <v>10.240000000000002</v>
      </c>
      <c r="G139" s="70">
        <f t="shared" si="70"/>
        <v>10</v>
      </c>
      <c r="H139" s="25">
        <f t="shared" si="65"/>
        <v>13.305</v>
      </c>
      <c r="I139" s="73"/>
      <c r="Q139" s="25">
        <f>Лист1!K517*1.5</f>
        <v>53.234999999999999</v>
      </c>
    </row>
    <row r="140" spans="1:17" ht="21" customHeight="1">
      <c r="A140" s="127" t="s">
        <v>692</v>
      </c>
      <c r="B140" s="128">
        <v>6.86</v>
      </c>
      <c r="C140" s="28">
        <f t="shared" si="66"/>
        <v>11.5</v>
      </c>
      <c r="D140" s="3">
        <f t="shared" si="67"/>
        <v>11.318999999999999</v>
      </c>
      <c r="E140" s="3">
        <f t="shared" si="68"/>
        <v>11</v>
      </c>
      <c r="F140" s="3">
        <f t="shared" si="69"/>
        <v>10.976000000000001</v>
      </c>
      <c r="G140" s="70">
        <f t="shared" si="70"/>
        <v>10.5</v>
      </c>
      <c r="H140" s="25">
        <f t="shared" si="65"/>
        <v>13.919999999999998</v>
      </c>
      <c r="I140" s="73"/>
      <c r="Q140" s="25">
        <f>Лист1!K519*1.5</f>
        <v>61.199999999999996</v>
      </c>
    </row>
    <row r="141" spans="1:17" ht="21" customHeight="1" thickBot="1">
      <c r="A141" s="127" t="s">
        <v>693</v>
      </c>
      <c r="B141" s="128">
        <v>7.42</v>
      </c>
      <c r="C141" s="28">
        <f t="shared" si="66"/>
        <v>12.5</v>
      </c>
      <c r="D141" s="3">
        <f t="shared" si="67"/>
        <v>12.242999999999999</v>
      </c>
      <c r="E141" s="3">
        <f t="shared" si="68"/>
        <v>12</v>
      </c>
      <c r="F141" s="3">
        <f t="shared" si="69"/>
        <v>11.872</v>
      </c>
      <c r="G141" s="70">
        <f t="shared" si="70"/>
        <v>11.5</v>
      </c>
      <c r="H141" s="26">
        <f t="shared" si="65"/>
        <v>14.895</v>
      </c>
      <c r="I141" s="73"/>
      <c r="Q141" s="26">
        <f>Лист1!K520*1.5</f>
        <v>76.545000000000002</v>
      </c>
    </row>
    <row r="142" spans="1:17" ht="21" customHeight="1" thickBot="1">
      <c r="A142" s="127" t="s">
        <v>694</v>
      </c>
      <c r="B142" s="128">
        <v>8.8699999999999992</v>
      </c>
      <c r="C142" s="28">
        <f t="shared" si="66"/>
        <v>15</v>
      </c>
      <c r="D142" s="3">
        <f t="shared" si="67"/>
        <v>14.635499999999999</v>
      </c>
      <c r="E142" s="3">
        <f t="shared" si="68"/>
        <v>14.5</v>
      </c>
      <c r="F142" s="3">
        <f t="shared" si="69"/>
        <v>14.192</v>
      </c>
      <c r="G142" s="70">
        <f t="shared" si="70"/>
        <v>13.5</v>
      </c>
      <c r="I142" s="73"/>
    </row>
    <row r="143" spans="1:17" ht="21" customHeight="1" thickBot="1">
      <c r="A143" s="127" t="s">
        <v>695</v>
      </c>
      <c r="B143" s="128">
        <v>9.2799999999999994</v>
      </c>
      <c r="C143" s="28">
        <f t="shared" si="66"/>
        <v>15.5</v>
      </c>
      <c r="D143" s="3">
        <f t="shared" si="67"/>
        <v>15.311999999999998</v>
      </c>
      <c r="E143" s="3">
        <f t="shared" si="68"/>
        <v>15</v>
      </c>
      <c r="F143" s="3">
        <f t="shared" si="69"/>
        <v>14.847999999999999</v>
      </c>
      <c r="G143" s="70">
        <f t="shared" si="70"/>
        <v>14</v>
      </c>
      <c r="I143" s="73"/>
      <c r="Q143" s="24">
        <f>Лист1!K523*1.5</f>
        <v>0</v>
      </c>
    </row>
    <row r="144" spans="1:17" ht="21" customHeight="1" thickBot="1">
      <c r="A144" s="130" t="s">
        <v>696</v>
      </c>
      <c r="B144" s="131">
        <v>9.93</v>
      </c>
      <c r="C144" s="29">
        <f t="shared" si="66"/>
        <v>16.5</v>
      </c>
      <c r="D144" s="4">
        <f t="shared" si="67"/>
        <v>16.384499999999999</v>
      </c>
      <c r="E144" s="4">
        <f t="shared" si="68"/>
        <v>16</v>
      </c>
      <c r="F144" s="4">
        <f t="shared" si="69"/>
        <v>15.888</v>
      </c>
      <c r="G144" s="71">
        <f t="shared" si="70"/>
        <v>15</v>
      </c>
      <c r="H144" s="24">
        <f t="shared" ref="H144:H170" si="71">B149*1.5</f>
        <v>6.0299999999999994</v>
      </c>
      <c r="I144" s="73"/>
      <c r="Q144" s="24">
        <f>Лист1!K524*1.5</f>
        <v>0</v>
      </c>
    </row>
    <row r="145" spans="1:17" ht="21" customHeight="1" thickBot="1">
      <c r="H145" s="25">
        <f t="shared" si="71"/>
        <v>6.0299999999999994</v>
      </c>
      <c r="I145" s="73"/>
      <c r="Q145" s="24">
        <f>Лист1!K525*1.5</f>
        <v>53.760000000000005</v>
      </c>
    </row>
    <row r="146" spans="1:17" ht="21" customHeight="1" thickBot="1">
      <c r="H146" s="25">
        <f t="shared" si="71"/>
        <v>6.24</v>
      </c>
      <c r="I146" s="73"/>
      <c r="Q146" s="24">
        <f>Лист1!K526*1.5</f>
        <v>57.156464999999997</v>
      </c>
    </row>
    <row r="147" spans="1:17" ht="21" customHeight="1" thickBot="1">
      <c r="H147" s="25">
        <f t="shared" si="71"/>
        <v>6.3000000000000007</v>
      </c>
      <c r="I147" s="73"/>
      <c r="Q147" s="24">
        <f>Лист1!K527*1.5</f>
        <v>64.467315000000013</v>
      </c>
    </row>
    <row r="148" spans="1:17" ht="21" customHeight="1" thickBot="1">
      <c r="A148" s="90" t="s">
        <v>16</v>
      </c>
      <c r="B148" s="81" t="s">
        <v>634</v>
      </c>
      <c r="C148" s="78" t="s">
        <v>790</v>
      </c>
      <c r="E148" s="78" t="s">
        <v>791</v>
      </c>
      <c r="G148" s="78" t="s">
        <v>635</v>
      </c>
      <c r="H148" s="25">
        <f t="shared" si="71"/>
        <v>7.5</v>
      </c>
      <c r="I148" s="73"/>
      <c r="Q148" s="24">
        <f>Лист1!K528*1.5</f>
        <v>78.573660000000004</v>
      </c>
    </row>
    <row r="149" spans="1:17" ht="21" customHeight="1" thickBot="1">
      <c r="A149" s="104" t="s">
        <v>386</v>
      </c>
      <c r="B149" s="20">
        <v>4.0199999999999996</v>
      </c>
      <c r="C149" s="27">
        <f t="shared" ref="C149:C175" si="72">CEILING(D149,0.5)</f>
        <v>7</v>
      </c>
      <c r="D149" s="1">
        <f t="shared" ref="D149:D175" si="73">B149*1.65</f>
        <v>6.6329999999999991</v>
      </c>
      <c r="E149" s="1">
        <f t="shared" ref="E149:E175" si="74">CEILING(F149,0.5)</f>
        <v>6.5</v>
      </c>
      <c r="F149" s="1">
        <f t="shared" ref="F149:F175" si="75">B149*1.6</f>
        <v>6.4319999999999995</v>
      </c>
      <c r="G149" s="69">
        <f t="shared" ref="G149:G175" si="76">CEILING(H144,0.5)</f>
        <v>6.5</v>
      </c>
      <c r="H149" s="25">
        <f t="shared" si="71"/>
        <v>8.34</v>
      </c>
      <c r="I149" s="73"/>
      <c r="Q149" s="24">
        <f>Лист1!K529*1.5</f>
        <v>80.431335000000004</v>
      </c>
    </row>
    <row r="150" spans="1:17" ht="21" customHeight="1" thickBot="1">
      <c r="A150" s="98" t="s">
        <v>387</v>
      </c>
      <c r="B150" s="30">
        <v>4.0199999999999996</v>
      </c>
      <c r="C150" s="28">
        <f t="shared" si="72"/>
        <v>7</v>
      </c>
      <c r="D150" s="3">
        <f t="shared" si="73"/>
        <v>6.6329999999999991</v>
      </c>
      <c r="E150" s="3">
        <f t="shared" si="74"/>
        <v>6.5</v>
      </c>
      <c r="F150" s="3">
        <f t="shared" si="75"/>
        <v>6.4319999999999995</v>
      </c>
      <c r="G150" s="70">
        <f t="shared" si="76"/>
        <v>6.5</v>
      </c>
      <c r="H150" s="25">
        <f t="shared" si="71"/>
        <v>8.7749999999999986</v>
      </c>
      <c r="I150" s="73"/>
      <c r="Q150" s="24">
        <f>Лист1!K530*1.5</f>
        <v>97.869510000000005</v>
      </c>
    </row>
    <row r="151" spans="1:17" ht="21" customHeight="1" thickBot="1">
      <c r="A151" s="98" t="s">
        <v>388</v>
      </c>
      <c r="B151" s="30">
        <v>4.16</v>
      </c>
      <c r="C151" s="28">
        <f t="shared" si="72"/>
        <v>7</v>
      </c>
      <c r="D151" s="3">
        <f t="shared" si="73"/>
        <v>6.8639999999999999</v>
      </c>
      <c r="E151" s="3">
        <f t="shared" si="74"/>
        <v>7</v>
      </c>
      <c r="F151" s="3">
        <f t="shared" si="75"/>
        <v>6.6560000000000006</v>
      </c>
      <c r="G151" s="70">
        <f t="shared" si="76"/>
        <v>6.5</v>
      </c>
      <c r="H151" s="25">
        <f t="shared" si="71"/>
        <v>9</v>
      </c>
      <c r="I151" s="72"/>
      <c r="Q151" s="24">
        <f>Лист1!K531*1.5</f>
        <v>0</v>
      </c>
    </row>
    <row r="152" spans="1:17" ht="21" customHeight="1" thickBot="1">
      <c r="A152" s="98" t="s">
        <v>389</v>
      </c>
      <c r="B152" s="30">
        <v>4.2</v>
      </c>
      <c r="C152" s="28">
        <f t="shared" si="72"/>
        <v>7</v>
      </c>
      <c r="D152" s="3">
        <f t="shared" si="73"/>
        <v>6.93</v>
      </c>
      <c r="E152" s="3">
        <f t="shared" si="74"/>
        <v>7</v>
      </c>
      <c r="F152" s="3">
        <f t="shared" si="75"/>
        <v>6.7200000000000006</v>
      </c>
      <c r="G152" s="70">
        <f t="shared" si="76"/>
        <v>6.5</v>
      </c>
      <c r="H152" s="25">
        <f t="shared" si="71"/>
        <v>9.75</v>
      </c>
      <c r="I152" s="72"/>
      <c r="Q152" s="24">
        <f>Лист1!K536*1.5</f>
        <v>0</v>
      </c>
    </row>
    <row r="153" spans="1:17" ht="21" customHeight="1" thickBot="1">
      <c r="A153" s="98" t="s">
        <v>390</v>
      </c>
      <c r="B153" s="30">
        <v>5</v>
      </c>
      <c r="C153" s="28">
        <f t="shared" si="72"/>
        <v>8.5</v>
      </c>
      <c r="D153" s="3">
        <f t="shared" si="73"/>
        <v>8.25</v>
      </c>
      <c r="E153" s="3">
        <f t="shared" si="74"/>
        <v>8</v>
      </c>
      <c r="F153" s="3">
        <f t="shared" si="75"/>
        <v>8</v>
      </c>
      <c r="G153" s="70">
        <f t="shared" si="76"/>
        <v>7.5</v>
      </c>
      <c r="H153" s="25">
        <f t="shared" si="71"/>
        <v>10.14</v>
      </c>
      <c r="I153" s="72"/>
      <c r="Q153" s="24">
        <f>Лист1!K537*1.5</f>
        <v>0</v>
      </c>
    </row>
    <row r="154" spans="1:17" ht="21" customHeight="1" thickBot="1">
      <c r="A154" s="98" t="s">
        <v>391</v>
      </c>
      <c r="B154" s="30">
        <v>5.56</v>
      </c>
      <c r="C154" s="28">
        <f t="shared" si="72"/>
        <v>9.5</v>
      </c>
      <c r="D154" s="3">
        <f t="shared" si="73"/>
        <v>9.1739999999999995</v>
      </c>
      <c r="E154" s="3">
        <f t="shared" si="74"/>
        <v>9</v>
      </c>
      <c r="F154" s="3">
        <f t="shared" si="75"/>
        <v>8.895999999999999</v>
      </c>
      <c r="G154" s="70">
        <f t="shared" si="76"/>
        <v>8.5</v>
      </c>
      <c r="H154" s="25">
        <f t="shared" si="71"/>
        <v>10.199999999999999</v>
      </c>
      <c r="I154" s="72"/>
      <c r="Q154" s="24">
        <f>Лист1!K538*1.5</f>
        <v>0</v>
      </c>
    </row>
    <row r="155" spans="1:17" ht="21" customHeight="1" thickBot="1">
      <c r="A155" s="98" t="s">
        <v>392</v>
      </c>
      <c r="B155" s="30">
        <v>5.85</v>
      </c>
      <c r="C155" s="28">
        <f t="shared" si="72"/>
        <v>10</v>
      </c>
      <c r="D155" s="3">
        <f t="shared" si="73"/>
        <v>9.6524999999999981</v>
      </c>
      <c r="E155" s="3">
        <f t="shared" si="74"/>
        <v>9.5</v>
      </c>
      <c r="F155" s="3">
        <f t="shared" si="75"/>
        <v>9.36</v>
      </c>
      <c r="G155" s="70">
        <f t="shared" si="76"/>
        <v>9</v>
      </c>
      <c r="H155" s="25">
        <f t="shared" si="71"/>
        <v>10.5</v>
      </c>
      <c r="I155" s="72"/>
      <c r="Q155" s="24">
        <f>Лист1!K539*1.5</f>
        <v>0</v>
      </c>
    </row>
    <row r="156" spans="1:17" ht="21" customHeight="1">
      <c r="A156" s="98" t="s">
        <v>393</v>
      </c>
      <c r="B156" s="30">
        <v>6</v>
      </c>
      <c r="C156" s="28">
        <f t="shared" si="72"/>
        <v>10</v>
      </c>
      <c r="D156" s="3">
        <f t="shared" si="73"/>
        <v>9.8999999999999986</v>
      </c>
      <c r="E156" s="3">
        <f t="shared" si="74"/>
        <v>10</v>
      </c>
      <c r="F156" s="3">
        <f t="shared" si="75"/>
        <v>9.6000000000000014</v>
      </c>
      <c r="G156" s="70">
        <f t="shared" si="76"/>
        <v>9</v>
      </c>
      <c r="H156" s="25">
        <f t="shared" si="71"/>
        <v>10.725000000000001</v>
      </c>
      <c r="I156" s="72"/>
      <c r="Q156" s="24" t="e">
        <f>Лист1!K540*1.5</f>
        <v>#VALUE!</v>
      </c>
    </row>
    <row r="157" spans="1:17" ht="21" customHeight="1" thickBot="1">
      <c r="A157" s="98" t="s">
        <v>394</v>
      </c>
      <c r="B157" s="30">
        <v>6.5</v>
      </c>
      <c r="C157" s="28">
        <f t="shared" si="72"/>
        <v>11</v>
      </c>
      <c r="D157" s="3">
        <f t="shared" si="73"/>
        <v>10.725</v>
      </c>
      <c r="E157" s="3">
        <f t="shared" si="74"/>
        <v>10.5</v>
      </c>
      <c r="F157" s="3">
        <f t="shared" si="75"/>
        <v>10.4</v>
      </c>
      <c r="G157" s="70">
        <f t="shared" si="76"/>
        <v>10</v>
      </c>
      <c r="H157" s="25">
        <f t="shared" si="71"/>
        <v>10.95</v>
      </c>
      <c r="I157" s="72"/>
    </row>
    <row r="158" spans="1:17" ht="21" customHeight="1" thickBot="1">
      <c r="A158" s="98" t="s">
        <v>395</v>
      </c>
      <c r="B158" s="30">
        <v>6.76</v>
      </c>
      <c r="C158" s="28">
        <f t="shared" si="72"/>
        <v>11.5</v>
      </c>
      <c r="D158" s="3">
        <f t="shared" si="73"/>
        <v>11.154</v>
      </c>
      <c r="E158" s="3">
        <f t="shared" si="74"/>
        <v>11</v>
      </c>
      <c r="F158" s="3">
        <f t="shared" si="75"/>
        <v>10.816000000000001</v>
      </c>
      <c r="G158" s="70">
        <f t="shared" si="76"/>
        <v>10.5</v>
      </c>
      <c r="H158" s="25">
        <f t="shared" si="71"/>
        <v>12.690000000000001</v>
      </c>
      <c r="Q158" s="24">
        <f>Лист1!K543*1.5</f>
        <v>2.7750000000000004</v>
      </c>
    </row>
    <row r="159" spans="1:17" ht="21" customHeight="1" thickBot="1">
      <c r="A159" s="98" t="s">
        <v>396</v>
      </c>
      <c r="B159" s="30">
        <v>6.8</v>
      </c>
      <c r="C159" s="28">
        <f t="shared" si="72"/>
        <v>11.5</v>
      </c>
      <c r="D159" s="3">
        <f t="shared" si="73"/>
        <v>11.219999999999999</v>
      </c>
      <c r="E159" s="3">
        <f t="shared" si="74"/>
        <v>11</v>
      </c>
      <c r="F159" s="3">
        <f t="shared" si="75"/>
        <v>10.88</v>
      </c>
      <c r="G159" s="70">
        <f t="shared" si="76"/>
        <v>10.5</v>
      </c>
      <c r="H159" s="25">
        <f t="shared" si="71"/>
        <v>12.75</v>
      </c>
      <c r="I159" s="72"/>
      <c r="Q159" s="24">
        <f>Лист1!K544*1.5</f>
        <v>2.8431818181818178</v>
      </c>
    </row>
    <row r="160" spans="1:17" ht="21" customHeight="1" thickBot="1">
      <c r="A160" s="98" t="s">
        <v>397</v>
      </c>
      <c r="B160" s="30">
        <v>7</v>
      </c>
      <c r="C160" s="28">
        <f t="shared" si="72"/>
        <v>12</v>
      </c>
      <c r="D160" s="3">
        <f t="shared" si="73"/>
        <v>11.549999999999999</v>
      </c>
      <c r="E160" s="3">
        <f t="shared" si="74"/>
        <v>11.5</v>
      </c>
      <c r="F160" s="3">
        <f t="shared" si="75"/>
        <v>11.200000000000001</v>
      </c>
      <c r="G160" s="70">
        <f t="shared" si="76"/>
        <v>10.5</v>
      </c>
      <c r="H160" s="25">
        <f t="shared" si="71"/>
        <v>12.870000000000001</v>
      </c>
      <c r="I160" s="72"/>
      <c r="Q160" s="24">
        <f>Лист1!K545*1.5</f>
        <v>3.1499999999999995</v>
      </c>
    </row>
    <row r="161" spans="1:17" ht="21" customHeight="1" thickBot="1">
      <c r="A161" s="98" t="s">
        <v>398</v>
      </c>
      <c r="B161" s="30">
        <v>7.15</v>
      </c>
      <c r="C161" s="28">
        <f t="shared" si="72"/>
        <v>12</v>
      </c>
      <c r="D161" s="3">
        <f t="shared" si="73"/>
        <v>11.797499999999999</v>
      </c>
      <c r="E161" s="3">
        <f t="shared" si="74"/>
        <v>11.5</v>
      </c>
      <c r="F161" s="3">
        <f t="shared" si="75"/>
        <v>11.440000000000001</v>
      </c>
      <c r="G161" s="70">
        <f t="shared" si="76"/>
        <v>11</v>
      </c>
      <c r="H161" s="25">
        <f t="shared" si="71"/>
        <v>13.245000000000001</v>
      </c>
      <c r="I161" s="72"/>
      <c r="Q161" s="24">
        <f>Лист1!K546*1.5</f>
        <v>6</v>
      </c>
    </row>
    <row r="162" spans="1:17" ht="21" customHeight="1" thickBot="1">
      <c r="A162" s="98" t="s">
        <v>399</v>
      </c>
      <c r="B162" s="30">
        <v>7.3</v>
      </c>
      <c r="C162" s="28">
        <f t="shared" si="72"/>
        <v>12.5</v>
      </c>
      <c r="D162" s="3">
        <f t="shared" si="73"/>
        <v>12.045</v>
      </c>
      <c r="E162" s="3">
        <f t="shared" si="74"/>
        <v>12</v>
      </c>
      <c r="F162" s="3">
        <f t="shared" si="75"/>
        <v>11.68</v>
      </c>
      <c r="G162" s="70">
        <f t="shared" si="76"/>
        <v>11</v>
      </c>
      <c r="H162" s="25">
        <f t="shared" si="71"/>
        <v>13.5</v>
      </c>
      <c r="I162" s="72"/>
      <c r="Q162" s="24">
        <f>Лист1!K547*1.5</f>
        <v>3.9749999999999996</v>
      </c>
    </row>
    <row r="163" spans="1:17" ht="21" customHeight="1">
      <c r="A163" s="98" t="s">
        <v>400</v>
      </c>
      <c r="B163" s="30">
        <v>8.4600000000000009</v>
      </c>
      <c r="C163" s="28">
        <f t="shared" si="72"/>
        <v>14</v>
      </c>
      <c r="D163" s="3">
        <f t="shared" si="73"/>
        <v>13.959000000000001</v>
      </c>
      <c r="E163" s="3">
        <f t="shared" si="74"/>
        <v>14</v>
      </c>
      <c r="F163" s="3">
        <f t="shared" si="75"/>
        <v>13.536000000000001</v>
      </c>
      <c r="G163" s="70">
        <f t="shared" si="76"/>
        <v>13</v>
      </c>
      <c r="H163" s="25">
        <f t="shared" si="71"/>
        <v>14.129999999999999</v>
      </c>
      <c r="I163" s="72"/>
      <c r="Q163" s="24">
        <f>Лист1!K548*1.5</f>
        <v>6.6886363636363635</v>
      </c>
    </row>
    <row r="164" spans="1:17" ht="21" customHeight="1" thickBot="1">
      <c r="A164" s="98" t="s">
        <v>401</v>
      </c>
      <c r="B164" s="30">
        <v>8.5</v>
      </c>
      <c r="C164" s="28">
        <f t="shared" si="72"/>
        <v>14.5</v>
      </c>
      <c r="D164" s="3">
        <f t="shared" si="73"/>
        <v>14.024999999999999</v>
      </c>
      <c r="E164" s="3">
        <f t="shared" si="74"/>
        <v>14</v>
      </c>
      <c r="F164" s="3">
        <f t="shared" si="75"/>
        <v>13.600000000000001</v>
      </c>
      <c r="G164" s="70">
        <f t="shared" si="76"/>
        <v>13</v>
      </c>
      <c r="H164" s="25">
        <f t="shared" si="71"/>
        <v>14.129999999999999</v>
      </c>
      <c r="I164" s="72"/>
    </row>
    <row r="165" spans="1:17" ht="21" customHeight="1" thickBot="1">
      <c r="A165" s="98" t="s">
        <v>402</v>
      </c>
      <c r="B165" s="30">
        <v>8.58</v>
      </c>
      <c r="C165" s="28">
        <f t="shared" si="72"/>
        <v>14.5</v>
      </c>
      <c r="D165" s="3">
        <f t="shared" si="73"/>
        <v>14.157</v>
      </c>
      <c r="E165" s="3">
        <f t="shared" si="74"/>
        <v>14</v>
      </c>
      <c r="F165" s="3">
        <f t="shared" si="75"/>
        <v>13.728000000000002</v>
      </c>
      <c r="G165" s="70">
        <f t="shared" si="76"/>
        <v>13</v>
      </c>
      <c r="H165" s="25">
        <f t="shared" si="71"/>
        <v>14.625</v>
      </c>
      <c r="I165" s="72"/>
      <c r="Q165" s="63">
        <v>4.5</v>
      </c>
    </row>
    <row r="166" spans="1:17" ht="21" customHeight="1" thickBot="1">
      <c r="A166" s="98" t="s">
        <v>403</v>
      </c>
      <c r="B166" s="30">
        <v>8.83</v>
      </c>
      <c r="C166" s="28">
        <f t="shared" si="72"/>
        <v>15</v>
      </c>
      <c r="D166" s="3">
        <f t="shared" si="73"/>
        <v>14.5695</v>
      </c>
      <c r="E166" s="3">
        <f t="shared" si="74"/>
        <v>14.5</v>
      </c>
      <c r="F166" s="3">
        <f t="shared" si="75"/>
        <v>14.128</v>
      </c>
      <c r="G166" s="70">
        <f t="shared" si="76"/>
        <v>13.5</v>
      </c>
      <c r="H166" s="25">
        <f t="shared" si="71"/>
        <v>14.625</v>
      </c>
      <c r="I166" s="72"/>
      <c r="J166" s="122" t="s">
        <v>117</v>
      </c>
      <c r="K166" s="81" t="s">
        <v>634</v>
      </c>
      <c r="L166" s="78" t="s">
        <v>790</v>
      </c>
      <c r="N166" s="78" t="s">
        <v>791</v>
      </c>
      <c r="P166" s="78" t="s">
        <v>635</v>
      </c>
    </row>
    <row r="167" spans="1:17" ht="21" customHeight="1" thickBot="1">
      <c r="A167" s="98" t="s">
        <v>404</v>
      </c>
      <c r="B167" s="30">
        <v>9</v>
      </c>
      <c r="C167" s="28">
        <f t="shared" si="72"/>
        <v>15</v>
      </c>
      <c r="D167" s="3">
        <f t="shared" si="73"/>
        <v>14.85</v>
      </c>
      <c r="E167" s="3">
        <f t="shared" si="74"/>
        <v>14.5</v>
      </c>
      <c r="F167" s="3">
        <f t="shared" si="75"/>
        <v>14.4</v>
      </c>
      <c r="G167" s="70">
        <f t="shared" si="76"/>
        <v>13.5</v>
      </c>
      <c r="H167" s="25">
        <f t="shared" si="71"/>
        <v>16.245000000000001</v>
      </c>
      <c r="I167" s="72"/>
      <c r="J167" s="123" t="s">
        <v>413</v>
      </c>
      <c r="K167" s="12">
        <v>8.734869999999999</v>
      </c>
      <c r="L167" s="52">
        <f t="shared" ref="L167:L183" si="77">CEILING(M167,0.5)</f>
        <v>14.5</v>
      </c>
      <c r="M167" s="5">
        <f t="shared" ref="M167:M183" si="78">K167*1.65</f>
        <v>14.412535499999997</v>
      </c>
      <c r="N167" s="1">
        <f t="shared" ref="N167:N183" si="79">CEILING(O167,0.5)</f>
        <v>14</v>
      </c>
      <c r="O167" s="5">
        <f t="shared" ref="O167:O183" si="80">K167*1.6</f>
        <v>13.975791999999998</v>
      </c>
      <c r="P167" s="69">
        <f t="shared" ref="P167:P183" si="81">CEILING(Q168,0.5)</f>
        <v>13.5</v>
      </c>
    </row>
    <row r="168" spans="1:17" ht="21" customHeight="1" thickBot="1">
      <c r="A168" s="98" t="s">
        <v>405</v>
      </c>
      <c r="B168" s="30">
        <v>9.42</v>
      </c>
      <c r="C168" s="28">
        <f t="shared" si="72"/>
        <v>16</v>
      </c>
      <c r="D168" s="3">
        <f t="shared" si="73"/>
        <v>15.542999999999999</v>
      </c>
      <c r="E168" s="3">
        <f t="shared" si="74"/>
        <v>15.5</v>
      </c>
      <c r="F168" s="3">
        <f t="shared" si="75"/>
        <v>15.072000000000001</v>
      </c>
      <c r="G168" s="70">
        <f t="shared" si="76"/>
        <v>14.5</v>
      </c>
      <c r="H168" s="25">
        <f t="shared" si="71"/>
        <v>16.830000000000002</v>
      </c>
      <c r="I168" s="72"/>
      <c r="J168" s="124" t="s">
        <v>414</v>
      </c>
      <c r="K168" s="35">
        <v>8.734869999999999</v>
      </c>
      <c r="L168" s="52">
        <f t="shared" si="77"/>
        <v>14.5</v>
      </c>
      <c r="M168" s="5">
        <f t="shared" si="78"/>
        <v>14.412535499999997</v>
      </c>
      <c r="N168" s="1">
        <f t="shared" si="79"/>
        <v>14</v>
      </c>
      <c r="O168" s="5">
        <f t="shared" si="80"/>
        <v>13.975791999999998</v>
      </c>
      <c r="P168" s="69">
        <f t="shared" si="81"/>
        <v>13.5</v>
      </c>
      <c r="Q168" s="24">
        <f t="shared" ref="Q168:Q184" si="82">K167*1.5</f>
        <v>13.102304999999998</v>
      </c>
    </row>
    <row r="169" spans="1:17" ht="21" customHeight="1" thickBot="1">
      <c r="A169" s="98" t="s">
        <v>406</v>
      </c>
      <c r="B169" s="30">
        <v>9.42</v>
      </c>
      <c r="C169" s="28">
        <f t="shared" si="72"/>
        <v>16</v>
      </c>
      <c r="D169" s="3">
        <f t="shared" si="73"/>
        <v>15.542999999999999</v>
      </c>
      <c r="E169" s="3">
        <f t="shared" si="74"/>
        <v>15.5</v>
      </c>
      <c r="F169" s="3">
        <f t="shared" si="75"/>
        <v>15.072000000000001</v>
      </c>
      <c r="G169" s="70">
        <f t="shared" si="76"/>
        <v>14.5</v>
      </c>
      <c r="H169" s="25">
        <f t="shared" si="71"/>
        <v>18.022500000000001</v>
      </c>
      <c r="I169" s="72"/>
      <c r="J169" s="124" t="s">
        <v>415</v>
      </c>
      <c r="K169" s="35">
        <v>8.734869999999999</v>
      </c>
      <c r="L169" s="52">
        <f t="shared" si="77"/>
        <v>14.5</v>
      </c>
      <c r="M169" s="5">
        <f t="shared" si="78"/>
        <v>14.412535499999997</v>
      </c>
      <c r="N169" s="1">
        <f t="shared" si="79"/>
        <v>14</v>
      </c>
      <c r="O169" s="5">
        <f t="shared" si="80"/>
        <v>13.975791999999998</v>
      </c>
      <c r="P169" s="69">
        <f t="shared" si="81"/>
        <v>13.5</v>
      </c>
      <c r="Q169" s="24">
        <f t="shared" si="82"/>
        <v>13.102304999999998</v>
      </c>
    </row>
    <row r="170" spans="1:17" ht="21" customHeight="1" thickBot="1">
      <c r="A170" s="98" t="s">
        <v>407</v>
      </c>
      <c r="B170" s="35">
        <v>9.75</v>
      </c>
      <c r="C170" s="28">
        <f t="shared" si="72"/>
        <v>16.5</v>
      </c>
      <c r="D170" s="3">
        <f t="shared" si="73"/>
        <v>16.087499999999999</v>
      </c>
      <c r="E170" s="3">
        <f t="shared" si="74"/>
        <v>16</v>
      </c>
      <c r="F170" s="3">
        <f t="shared" si="75"/>
        <v>15.600000000000001</v>
      </c>
      <c r="G170" s="70">
        <f t="shared" si="76"/>
        <v>15</v>
      </c>
      <c r="H170" s="26">
        <f t="shared" si="71"/>
        <v>19.215</v>
      </c>
      <c r="I170" s="72"/>
      <c r="J170" s="124" t="s">
        <v>416</v>
      </c>
      <c r="K170" s="35">
        <v>8.734869999999999</v>
      </c>
      <c r="L170" s="52">
        <f t="shared" si="77"/>
        <v>14.5</v>
      </c>
      <c r="M170" s="5">
        <f t="shared" si="78"/>
        <v>14.412535499999997</v>
      </c>
      <c r="N170" s="1">
        <f t="shared" si="79"/>
        <v>14</v>
      </c>
      <c r="O170" s="5">
        <f t="shared" si="80"/>
        <v>13.975791999999998</v>
      </c>
      <c r="P170" s="69">
        <f t="shared" si="81"/>
        <v>13.5</v>
      </c>
      <c r="Q170" s="24">
        <f t="shared" si="82"/>
        <v>13.102304999999998</v>
      </c>
    </row>
    <row r="171" spans="1:17" ht="21" customHeight="1" thickBot="1">
      <c r="A171" s="98" t="s">
        <v>408</v>
      </c>
      <c r="B171" s="30">
        <v>9.75</v>
      </c>
      <c r="C171" s="28">
        <f t="shared" si="72"/>
        <v>16.5</v>
      </c>
      <c r="D171" s="3">
        <f t="shared" si="73"/>
        <v>16.087499999999999</v>
      </c>
      <c r="E171" s="3">
        <f t="shared" si="74"/>
        <v>16</v>
      </c>
      <c r="F171" s="3">
        <f t="shared" si="75"/>
        <v>15.600000000000001</v>
      </c>
      <c r="G171" s="70">
        <f t="shared" si="76"/>
        <v>15</v>
      </c>
      <c r="I171" s="72"/>
      <c r="J171" s="124" t="s">
        <v>417</v>
      </c>
      <c r="K171" s="35">
        <v>8.734869999999999</v>
      </c>
      <c r="L171" s="52">
        <f t="shared" si="77"/>
        <v>14.5</v>
      </c>
      <c r="M171" s="5">
        <f t="shared" si="78"/>
        <v>14.412535499999997</v>
      </c>
      <c r="N171" s="1">
        <f t="shared" si="79"/>
        <v>14</v>
      </c>
      <c r="O171" s="5">
        <f t="shared" si="80"/>
        <v>13.975791999999998</v>
      </c>
      <c r="P171" s="69">
        <f t="shared" si="81"/>
        <v>13.5</v>
      </c>
      <c r="Q171" s="24">
        <f t="shared" si="82"/>
        <v>13.102304999999998</v>
      </c>
    </row>
    <row r="172" spans="1:17" ht="21" customHeight="1" thickBot="1">
      <c r="A172" s="98" t="s">
        <v>409</v>
      </c>
      <c r="B172" s="30">
        <v>10.83</v>
      </c>
      <c r="C172" s="28">
        <f t="shared" si="72"/>
        <v>18</v>
      </c>
      <c r="D172" s="3">
        <f t="shared" si="73"/>
        <v>17.869499999999999</v>
      </c>
      <c r="E172" s="3">
        <f t="shared" si="74"/>
        <v>17.5</v>
      </c>
      <c r="F172" s="3">
        <f t="shared" si="75"/>
        <v>17.327999999999999</v>
      </c>
      <c r="G172" s="70">
        <f t="shared" si="76"/>
        <v>16.5</v>
      </c>
      <c r="I172" s="72"/>
      <c r="J172" s="124" t="s">
        <v>418</v>
      </c>
      <c r="K172" s="35">
        <v>9.9776600000000002</v>
      </c>
      <c r="L172" s="52">
        <f t="shared" si="77"/>
        <v>16.5</v>
      </c>
      <c r="M172" s="5">
        <f t="shared" si="78"/>
        <v>16.463138999999998</v>
      </c>
      <c r="N172" s="1">
        <f t="shared" si="79"/>
        <v>16</v>
      </c>
      <c r="O172" s="5">
        <f t="shared" si="80"/>
        <v>15.964256000000001</v>
      </c>
      <c r="P172" s="69">
        <f t="shared" si="81"/>
        <v>15</v>
      </c>
      <c r="Q172" s="24">
        <f t="shared" si="82"/>
        <v>13.102304999999998</v>
      </c>
    </row>
    <row r="173" spans="1:17" ht="21" customHeight="1" thickBot="1">
      <c r="A173" s="98" t="s">
        <v>410</v>
      </c>
      <c r="B173" s="30">
        <v>11.22</v>
      </c>
      <c r="C173" s="28">
        <f t="shared" si="72"/>
        <v>19</v>
      </c>
      <c r="D173" s="3">
        <f t="shared" si="73"/>
        <v>18.513000000000002</v>
      </c>
      <c r="E173" s="3">
        <f t="shared" si="74"/>
        <v>18</v>
      </c>
      <c r="F173" s="3">
        <f t="shared" si="75"/>
        <v>17.952000000000002</v>
      </c>
      <c r="G173" s="70">
        <f t="shared" si="76"/>
        <v>17</v>
      </c>
      <c r="I173" s="72"/>
      <c r="J173" s="124" t="s">
        <v>419</v>
      </c>
      <c r="K173" s="35">
        <v>9.9776600000000002</v>
      </c>
      <c r="L173" s="52">
        <f t="shared" si="77"/>
        <v>16.5</v>
      </c>
      <c r="M173" s="5">
        <f t="shared" si="78"/>
        <v>16.463138999999998</v>
      </c>
      <c r="N173" s="1">
        <f t="shared" si="79"/>
        <v>16</v>
      </c>
      <c r="O173" s="5">
        <f t="shared" si="80"/>
        <v>15.964256000000001</v>
      </c>
      <c r="P173" s="69">
        <f t="shared" si="81"/>
        <v>15</v>
      </c>
      <c r="Q173" s="24">
        <f t="shared" si="82"/>
        <v>14.96649</v>
      </c>
    </row>
    <row r="174" spans="1:17" ht="21" customHeight="1" thickBot="1">
      <c r="A174" s="98" t="s">
        <v>411</v>
      </c>
      <c r="B174" s="30">
        <v>12.015000000000001</v>
      </c>
      <c r="C174" s="28">
        <f t="shared" si="72"/>
        <v>20</v>
      </c>
      <c r="D174" s="3">
        <f t="shared" si="73"/>
        <v>19.824749999999998</v>
      </c>
      <c r="E174" s="3">
        <f t="shared" si="74"/>
        <v>19.5</v>
      </c>
      <c r="F174" s="3">
        <f t="shared" si="75"/>
        <v>19.224000000000004</v>
      </c>
      <c r="G174" s="70">
        <f t="shared" si="76"/>
        <v>18.5</v>
      </c>
      <c r="H174" s="72"/>
      <c r="J174" s="124" t="s">
        <v>420</v>
      </c>
      <c r="K174" s="35">
        <v>9.9776600000000002</v>
      </c>
      <c r="L174" s="52">
        <f t="shared" si="77"/>
        <v>16.5</v>
      </c>
      <c r="M174" s="5">
        <f t="shared" si="78"/>
        <v>16.463138999999998</v>
      </c>
      <c r="N174" s="1">
        <f t="shared" si="79"/>
        <v>16</v>
      </c>
      <c r="O174" s="5">
        <f t="shared" si="80"/>
        <v>15.964256000000001</v>
      </c>
      <c r="P174" s="69">
        <f t="shared" si="81"/>
        <v>15</v>
      </c>
      <c r="Q174" s="24">
        <f t="shared" si="82"/>
        <v>14.96649</v>
      </c>
    </row>
    <row r="175" spans="1:17" ht="21" customHeight="1" thickBot="1">
      <c r="A175" s="99" t="s">
        <v>412</v>
      </c>
      <c r="B175" s="31">
        <v>12.81</v>
      </c>
      <c r="C175" s="29">
        <f t="shared" si="72"/>
        <v>21.5</v>
      </c>
      <c r="D175" s="4">
        <f t="shared" si="73"/>
        <v>21.136499999999998</v>
      </c>
      <c r="E175" s="4">
        <f t="shared" si="74"/>
        <v>20.5</v>
      </c>
      <c r="F175" s="4">
        <f t="shared" si="75"/>
        <v>20.496000000000002</v>
      </c>
      <c r="G175" s="71">
        <f t="shared" si="76"/>
        <v>19.5</v>
      </c>
      <c r="H175" s="24">
        <f t="shared" ref="H175:H185" si="83">K217*1.5</f>
        <v>1.4625000000000001</v>
      </c>
      <c r="I175" s="72"/>
      <c r="J175" s="124" t="s">
        <v>421</v>
      </c>
      <c r="K175" s="35">
        <v>10.619670000000001</v>
      </c>
      <c r="L175" s="52">
        <f t="shared" si="77"/>
        <v>18</v>
      </c>
      <c r="M175" s="5">
        <f t="shared" si="78"/>
        <v>17.5224555</v>
      </c>
      <c r="N175" s="1">
        <f t="shared" si="79"/>
        <v>17</v>
      </c>
      <c r="O175" s="5">
        <f t="shared" si="80"/>
        <v>16.991472000000002</v>
      </c>
      <c r="P175" s="69">
        <f t="shared" si="81"/>
        <v>16</v>
      </c>
      <c r="Q175" s="24">
        <f t="shared" si="82"/>
        <v>14.96649</v>
      </c>
    </row>
    <row r="176" spans="1:17" ht="21" customHeight="1" thickBot="1">
      <c r="H176" s="24">
        <f t="shared" si="83"/>
        <v>1.5750000000000002</v>
      </c>
      <c r="I176" s="72"/>
      <c r="J176" s="124" t="s">
        <v>422</v>
      </c>
      <c r="K176" s="35">
        <v>12.910880000000002</v>
      </c>
      <c r="L176" s="52">
        <f t="shared" si="77"/>
        <v>21.5</v>
      </c>
      <c r="M176" s="5">
        <f t="shared" si="78"/>
        <v>21.302952000000001</v>
      </c>
      <c r="N176" s="1">
        <f t="shared" si="79"/>
        <v>21</v>
      </c>
      <c r="O176" s="5">
        <f t="shared" si="80"/>
        <v>20.657408000000004</v>
      </c>
      <c r="P176" s="69">
        <f t="shared" si="81"/>
        <v>19.5</v>
      </c>
      <c r="Q176" s="24">
        <f t="shared" si="82"/>
        <v>15.929505000000002</v>
      </c>
    </row>
    <row r="177" spans="1:17" ht="21" customHeight="1" thickBot="1">
      <c r="H177" s="24">
        <f t="shared" si="83"/>
        <v>1.7590909090909088</v>
      </c>
      <c r="I177" s="72"/>
      <c r="J177" s="124" t="s">
        <v>423</v>
      </c>
      <c r="K177" s="35">
        <v>12.910880000000002</v>
      </c>
      <c r="L177" s="52">
        <f t="shared" si="77"/>
        <v>21.5</v>
      </c>
      <c r="M177" s="5">
        <f t="shared" si="78"/>
        <v>21.302952000000001</v>
      </c>
      <c r="N177" s="1">
        <f t="shared" si="79"/>
        <v>21</v>
      </c>
      <c r="O177" s="5">
        <f t="shared" si="80"/>
        <v>20.657408000000004</v>
      </c>
      <c r="P177" s="69">
        <f t="shared" si="81"/>
        <v>19.5</v>
      </c>
      <c r="Q177" s="24">
        <f t="shared" si="82"/>
        <v>19.366320000000002</v>
      </c>
    </row>
    <row r="178" spans="1:17" ht="21" customHeight="1" thickBot="1">
      <c r="H178" s="24">
        <f t="shared" si="83"/>
        <v>2.1749999999999998</v>
      </c>
      <c r="I178" s="72"/>
      <c r="J178" s="124" t="s">
        <v>424</v>
      </c>
      <c r="K178" s="35">
        <v>12.910880000000002</v>
      </c>
      <c r="L178" s="52">
        <f t="shared" si="77"/>
        <v>21.5</v>
      </c>
      <c r="M178" s="5">
        <f t="shared" si="78"/>
        <v>21.302952000000001</v>
      </c>
      <c r="N178" s="1">
        <f t="shared" si="79"/>
        <v>21</v>
      </c>
      <c r="O178" s="5">
        <f t="shared" si="80"/>
        <v>20.657408000000004</v>
      </c>
      <c r="P178" s="69">
        <f t="shared" si="81"/>
        <v>19.5</v>
      </c>
      <c r="Q178" s="24">
        <f t="shared" si="82"/>
        <v>19.366320000000002</v>
      </c>
    </row>
    <row r="179" spans="1:17" ht="21" customHeight="1" thickBot="1">
      <c r="H179" s="24">
        <f t="shared" si="83"/>
        <v>2.25</v>
      </c>
      <c r="I179" s="72"/>
      <c r="J179" s="124" t="s">
        <v>425</v>
      </c>
      <c r="K179" s="35">
        <v>12.910880000000002</v>
      </c>
      <c r="L179" s="52">
        <f t="shared" si="77"/>
        <v>21.5</v>
      </c>
      <c r="M179" s="5">
        <f t="shared" si="78"/>
        <v>21.302952000000001</v>
      </c>
      <c r="N179" s="1">
        <f t="shared" si="79"/>
        <v>21</v>
      </c>
      <c r="O179" s="5">
        <f t="shared" si="80"/>
        <v>20.657408000000004</v>
      </c>
      <c r="P179" s="69">
        <f t="shared" si="81"/>
        <v>19.5</v>
      </c>
      <c r="Q179" s="24">
        <f t="shared" si="82"/>
        <v>19.366320000000002</v>
      </c>
    </row>
    <row r="180" spans="1:17" ht="21" customHeight="1" thickBot="1">
      <c r="H180" s="24">
        <f t="shared" si="83"/>
        <v>2.6099999999999994</v>
      </c>
      <c r="I180" s="72"/>
      <c r="J180" s="124" t="s">
        <v>426</v>
      </c>
      <c r="K180" s="35">
        <v>23.448090000000001</v>
      </c>
      <c r="L180" s="52">
        <f t="shared" si="77"/>
        <v>39</v>
      </c>
      <c r="M180" s="5">
        <f t="shared" si="78"/>
        <v>38.689348500000001</v>
      </c>
      <c r="N180" s="1">
        <f t="shared" si="79"/>
        <v>38</v>
      </c>
      <c r="O180" s="5">
        <f t="shared" si="80"/>
        <v>37.516944000000002</v>
      </c>
      <c r="P180" s="69">
        <f t="shared" si="81"/>
        <v>35.5</v>
      </c>
      <c r="Q180" s="24">
        <f t="shared" si="82"/>
        <v>19.366320000000002</v>
      </c>
    </row>
    <row r="181" spans="1:17" ht="21" customHeight="1" thickBot="1">
      <c r="H181" s="24">
        <f t="shared" si="83"/>
        <v>3</v>
      </c>
      <c r="I181" s="72"/>
      <c r="J181" s="110" t="s">
        <v>427</v>
      </c>
      <c r="K181" s="35">
        <v>23.448090000000001</v>
      </c>
      <c r="L181" s="52">
        <f t="shared" si="77"/>
        <v>39</v>
      </c>
      <c r="M181" s="5">
        <f t="shared" si="78"/>
        <v>38.689348500000001</v>
      </c>
      <c r="N181" s="1">
        <f t="shared" si="79"/>
        <v>38</v>
      </c>
      <c r="O181" s="5">
        <f t="shared" si="80"/>
        <v>37.516944000000002</v>
      </c>
      <c r="P181" s="69">
        <f t="shared" si="81"/>
        <v>35.5</v>
      </c>
      <c r="Q181" s="24">
        <f t="shared" si="82"/>
        <v>35.172134999999997</v>
      </c>
    </row>
    <row r="182" spans="1:17" ht="21" customHeight="1" thickBot="1">
      <c r="H182" s="24">
        <f t="shared" si="83"/>
        <v>3.088636363636363</v>
      </c>
      <c r="I182" s="72"/>
      <c r="J182" s="110" t="s">
        <v>428</v>
      </c>
      <c r="K182" s="35">
        <v>23.448090000000001</v>
      </c>
      <c r="L182" s="52">
        <f t="shared" si="77"/>
        <v>39</v>
      </c>
      <c r="M182" s="5">
        <f t="shared" si="78"/>
        <v>38.689348500000001</v>
      </c>
      <c r="N182" s="1">
        <f t="shared" si="79"/>
        <v>38</v>
      </c>
      <c r="O182" s="5">
        <f t="shared" si="80"/>
        <v>37.516944000000002</v>
      </c>
      <c r="P182" s="69">
        <f t="shared" si="81"/>
        <v>35.5</v>
      </c>
      <c r="Q182" s="24">
        <f t="shared" si="82"/>
        <v>35.172134999999997</v>
      </c>
    </row>
    <row r="183" spans="1:17" ht="21" customHeight="1" thickBot="1">
      <c r="H183" s="24">
        <f t="shared" si="83"/>
        <v>6.2250000000000005</v>
      </c>
      <c r="J183" s="111" t="s">
        <v>429</v>
      </c>
      <c r="K183" s="36">
        <v>23.448090000000001</v>
      </c>
      <c r="L183" s="58">
        <f t="shared" si="77"/>
        <v>39</v>
      </c>
      <c r="M183" s="44">
        <f t="shared" si="78"/>
        <v>38.689348500000001</v>
      </c>
      <c r="N183" s="120">
        <f t="shared" si="79"/>
        <v>38</v>
      </c>
      <c r="O183" s="44">
        <f t="shared" si="80"/>
        <v>37.516944000000002</v>
      </c>
      <c r="P183" s="121">
        <f t="shared" si="81"/>
        <v>35.5</v>
      </c>
      <c r="Q183" s="24">
        <f t="shared" si="82"/>
        <v>35.172134999999997</v>
      </c>
    </row>
    <row r="184" spans="1:17" ht="21" customHeight="1" thickBot="1">
      <c r="H184" s="24">
        <f t="shared" si="83"/>
        <v>7.4474999999999998</v>
      </c>
      <c r="Q184" s="24">
        <f t="shared" si="82"/>
        <v>35.172134999999997</v>
      </c>
    </row>
    <row r="185" spans="1:17" ht="21" customHeight="1">
      <c r="H185" s="24">
        <f t="shared" si="83"/>
        <v>9.2250000000000014</v>
      </c>
      <c r="J185" s="76"/>
      <c r="K185" s="76"/>
      <c r="L185" s="51"/>
      <c r="M185" s="76"/>
      <c r="N185" s="11"/>
      <c r="O185" s="76"/>
      <c r="P185" s="11"/>
    </row>
    <row r="186" spans="1:17" ht="21" customHeight="1" thickBot="1">
      <c r="A186" s="76"/>
      <c r="B186" s="6"/>
      <c r="C186" s="11"/>
      <c r="D186" s="11"/>
      <c r="E186" s="11"/>
      <c r="F186" s="11"/>
      <c r="G186" s="11"/>
      <c r="H186" s="11"/>
      <c r="J186" s="141" t="s">
        <v>182</v>
      </c>
      <c r="K186" s="81" t="s">
        <v>634</v>
      </c>
      <c r="L186" s="51"/>
      <c r="M186" s="78"/>
      <c r="N186" s="11"/>
      <c r="O186" s="78"/>
      <c r="P186" s="11"/>
      <c r="Q186" s="78" t="s">
        <v>635</v>
      </c>
    </row>
    <row r="187" spans="1:17" ht="21" customHeight="1" thickBot="1">
      <c r="A187" s="139" t="s">
        <v>37</v>
      </c>
      <c r="B187" s="81" t="s">
        <v>634</v>
      </c>
      <c r="C187" s="78" t="s">
        <v>790</v>
      </c>
      <c r="E187" s="78" t="s">
        <v>791</v>
      </c>
      <c r="G187" s="78" t="s">
        <v>635</v>
      </c>
      <c r="J187" s="142" t="s">
        <v>23</v>
      </c>
      <c r="K187" s="13">
        <v>3.28</v>
      </c>
      <c r="L187" s="52">
        <f t="shared" ref="L187:L199" si="84">CEILING(M187,0.5)</f>
        <v>5.5</v>
      </c>
      <c r="M187" s="1">
        <f t="shared" ref="M187:M193" si="85">K187*1.65</f>
        <v>5.411999999999999</v>
      </c>
      <c r="N187" s="1">
        <f t="shared" ref="N187:N199" si="86">CEILING(O187,0.5)</f>
        <v>5.5</v>
      </c>
      <c r="O187" s="1">
        <f t="shared" ref="O187:O193" si="87">K187*1.6</f>
        <v>5.2480000000000002</v>
      </c>
      <c r="P187" s="69">
        <f t="shared" ref="P187:P199" si="88">CEILING(Q187,0.5)</f>
        <v>5</v>
      </c>
      <c r="Q187" s="24">
        <f t="shared" ref="Q187:Q193" si="89">K187*1.5</f>
        <v>4.92</v>
      </c>
    </row>
    <row r="188" spans="1:17" ht="21" customHeight="1" thickBot="1">
      <c r="A188" s="101" t="s">
        <v>740</v>
      </c>
      <c r="B188" s="12">
        <v>1.6</v>
      </c>
      <c r="C188" s="27">
        <f t="shared" ref="C188:C197" si="90">CEILING(D188,0.5)</f>
        <v>3</v>
      </c>
      <c r="D188" s="1">
        <f t="shared" ref="D188:D197" si="91">B188*1.65</f>
        <v>2.64</v>
      </c>
      <c r="E188" s="1">
        <f t="shared" ref="E188:E197" si="92">CEILING(F188,0.5)</f>
        <v>3</v>
      </c>
      <c r="F188" s="1">
        <f t="shared" ref="F188:F197" si="93">B188*1.6</f>
        <v>2.5600000000000005</v>
      </c>
      <c r="G188" s="69">
        <f t="shared" ref="G188:G197" si="94">CEILING(H188,0.5)</f>
        <v>2.5</v>
      </c>
      <c r="H188" s="24">
        <f t="shared" ref="H188:H197" si="95">B188*1.5</f>
        <v>2.4000000000000004</v>
      </c>
      <c r="J188" s="143" t="s">
        <v>24</v>
      </c>
      <c r="K188" s="37">
        <v>3.28</v>
      </c>
      <c r="L188" s="53">
        <f t="shared" si="84"/>
        <v>5.5</v>
      </c>
      <c r="M188" s="3">
        <f t="shared" si="85"/>
        <v>5.411999999999999</v>
      </c>
      <c r="N188" s="3">
        <f t="shared" si="86"/>
        <v>5.5</v>
      </c>
      <c r="O188" s="3">
        <f t="shared" si="87"/>
        <v>5.2480000000000002</v>
      </c>
      <c r="P188" s="70">
        <f t="shared" si="88"/>
        <v>5</v>
      </c>
      <c r="Q188" s="24">
        <f t="shared" si="89"/>
        <v>4.92</v>
      </c>
    </row>
    <row r="189" spans="1:17" ht="21" customHeight="1" thickBot="1">
      <c r="A189" s="102" t="s">
        <v>741</v>
      </c>
      <c r="B189" s="35">
        <v>1.665</v>
      </c>
      <c r="C189" s="28">
        <f t="shared" si="90"/>
        <v>3</v>
      </c>
      <c r="D189" s="3">
        <f t="shared" si="91"/>
        <v>2.7472499999999997</v>
      </c>
      <c r="E189" s="3">
        <f t="shared" si="92"/>
        <v>3</v>
      </c>
      <c r="F189" s="3">
        <f t="shared" si="93"/>
        <v>2.6640000000000001</v>
      </c>
      <c r="G189" s="70">
        <f t="shared" si="94"/>
        <v>2.5</v>
      </c>
      <c r="H189" s="24">
        <f t="shared" si="95"/>
        <v>2.4975000000000001</v>
      </c>
      <c r="J189" s="143" t="s">
        <v>25</v>
      </c>
      <c r="K189" s="37">
        <v>4.55</v>
      </c>
      <c r="L189" s="53">
        <f t="shared" si="84"/>
        <v>8</v>
      </c>
      <c r="M189" s="3">
        <f t="shared" si="85"/>
        <v>7.5074999999999994</v>
      </c>
      <c r="N189" s="3">
        <f t="shared" si="86"/>
        <v>7.5</v>
      </c>
      <c r="O189" s="3">
        <f t="shared" si="87"/>
        <v>7.28</v>
      </c>
      <c r="P189" s="70">
        <f t="shared" si="88"/>
        <v>7</v>
      </c>
      <c r="Q189" s="24">
        <f t="shared" si="89"/>
        <v>6.8249999999999993</v>
      </c>
    </row>
    <row r="190" spans="1:17" ht="21" customHeight="1" thickBot="1">
      <c r="A190" s="102" t="s">
        <v>742</v>
      </c>
      <c r="B190" s="35">
        <v>1.85</v>
      </c>
      <c r="C190" s="28">
        <f t="shared" si="90"/>
        <v>3.5</v>
      </c>
      <c r="D190" s="3">
        <f t="shared" si="91"/>
        <v>3.0524999999999998</v>
      </c>
      <c r="E190" s="3">
        <f t="shared" si="92"/>
        <v>3</v>
      </c>
      <c r="F190" s="3">
        <f t="shared" si="93"/>
        <v>2.9600000000000004</v>
      </c>
      <c r="G190" s="70">
        <f t="shared" si="94"/>
        <v>3</v>
      </c>
      <c r="H190" s="24">
        <f t="shared" si="95"/>
        <v>2.7750000000000004</v>
      </c>
      <c r="J190" s="143" t="s">
        <v>26</v>
      </c>
      <c r="K190" s="37">
        <v>4.74</v>
      </c>
      <c r="L190" s="53">
        <f t="shared" si="84"/>
        <v>8</v>
      </c>
      <c r="M190" s="3">
        <f t="shared" si="85"/>
        <v>7.8209999999999997</v>
      </c>
      <c r="N190" s="3">
        <f t="shared" si="86"/>
        <v>8</v>
      </c>
      <c r="O190" s="3">
        <f t="shared" si="87"/>
        <v>7.5840000000000005</v>
      </c>
      <c r="P190" s="70">
        <f t="shared" si="88"/>
        <v>7.5</v>
      </c>
      <c r="Q190" s="24">
        <f t="shared" si="89"/>
        <v>7.11</v>
      </c>
    </row>
    <row r="191" spans="1:17" ht="21" customHeight="1" thickBot="1">
      <c r="A191" s="102" t="s">
        <v>743</v>
      </c>
      <c r="B191" s="35">
        <v>1.8954545454545451</v>
      </c>
      <c r="C191" s="28">
        <f t="shared" si="90"/>
        <v>3.5</v>
      </c>
      <c r="D191" s="3">
        <f t="shared" si="91"/>
        <v>3.1274999999999991</v>
      </c>
      <c r="E191" s="3">
        <f t="shared" si="92"/>
        <v>3.5</v>
      </c>
      <c r="F191" s="3">
        <f t="shared" si="93"/>
        <v>3.0327272727272723</v>
      </c>
      <c r="G191" s="70">
        <f t="shared" si="94"/>
        <v>3</v>
      </c>
      <c r="H191" s="24">
        <f t="shared" si="95"/>
        <v>2.8431818181818178</v>
      </c>
      <c r="J191" s="144" t="s">
        <v>88</v>
      </c>
      <c r="K191" s="37">
        <v>32.265000000000001</v>
      </c>
      <c r="L191" s="53">
        <f t="shared" si="84"/>
        <v>53.5</v>
      </c>
      <c r="M191" s="3">
        <f t="shared" si="85"/>
        <v>53.237249999999996</v>
      </c>
      <c r="N191" s="3">
        <f t="shared" si="86"/>
        <v>52</v>
      </c>
      <c r="O191" s="3">
        <f t="shared" si="87"/>
        <v>51.624000000000002</v>
      </c>
      <c r="P191" s="70">
        <f t="shared" si="88"/>
        <v>48.5</v>
      </c>
      <c r="Q191" s="24">
        <f t="shared" si="89"/>
        <v>48.397500000000001</v>
      </c>
    </row>
    <row r="192" spans="1:17" ht="21" customHeight="1" thickBot="1">
      <c r="A192" s="102" t="s">
        <v>744</v>
      </c>
      <c r="B192" s="35">
        <v>2.0999999999999996</v>
      </c>
      <c r="C192" s="28">
        <f t="shared" si="90"/>
        <v>3.5</v>
      </c>
      <c r="D192" s="3">
        <f t="shared" si="91"/>
        <v>3.4649999999999994</v>
      </c>
      <c r="E192" s="3">
        <f t="shared" si="92"/>
        <v>3.5</v>
      </c>
      <c r="F192" s="3">
        <f t="shared" si="93"/>
        <v>3.3599999999999994</v>
      </c>
      <c r="G192" s="70">
        <f t="shared" si="94"/>
        <v>3.5</v>
      </c>
      <c r="H192" s="24">
        <f t="shared" si="95"/>
        <v>3.1499999999999995</v>
      </c>
      <c r="J192" s="144" t="s">
        <v>89</v>
      </c>
      <c r="K192" s="37">
        <v>42.75</v>
      </c>
      <c r="L192" s="53">
        <f t="shared" si="84"/>
        <v>71</v>
      </c>
      <c r="M192" s="3">
        <f t="shared" si="85"/>
        <v>70.537499999999994</v>
      </c>
      <c r="N192" s="3">
        <f t="shared" si="86"/>
        <v>68.5</v>
      </c>
      <c r="O192" s="3">
        <f t="shared" si="87"/>
        <v>68.400000000000006</v>
      </c>
      <c r="P192" s="70">
        <f t="shared" si="88"/>
        <v>64.5</v>
      </c>
      <c r="Q192" s="24">
        <f t="shared" si="89"/>
        <v>64.125</v>
      </c>
    </row>
    <row r="193" spans="1:17" ht="21" customHeight="1" thickBot="1">
      <c r="A193" s="102" t="s">
        <v>745</v>
      </c>
      <c r="B193" s="35">
        <v>2.3454545454545452</v>
      </c>
      <c r="C193" s="28">
        <f t="shared" si="90"/>
        <v>4</v>
      </c>
      <c r="D193" s="3">
        <f t="shared" si="91"/>
        <v>3.8699999999999992</v>
      </c>
      <c r="E193" s="3">
        <f t="shared" si="92"/>
        <v>4</v>
      </c>
      <c r="F193" s="3">
        <f t="shared" si="93"/>
        <v>3.7527272727272725</v>
      </c>
      <c r="G193" s="70">
        <f t="shared" si="94"/>
        <v>4</v>
      </c>
      <c r="H193" s="24">
        <f t="shared" si="95"/>
        <v>3.5181818181818176</v>
      </c>
      <c r="J193" s="140" t="s">
        <v>724</v>
      </c>
      <c r="K193" s="38">
        <v>51.896000000000001</v>
      </c>
      <c r="L193" s="54">
        <f t="shared" si="84"/>
        <v>86</v>
      </c>
      <c r="M193" s="4">
        <f t="shared" si="85"/>
        <v>85.628399999999999</v>
      </c>
      <c r="N193" s="4">
        <f t="shared" si="86"/>
        <v>83.5</v>
      </c>
      <c r="O193" s="4">
        <f t="shared" si="87"/>
        <v>83.033600000000007</v>
      </c>
      <c r="P193" s="71">
        <f t="shared" si="88"/>
        <v>78</v>
      </c>
      <c r="Q193" s="24">
        <f t="shared" si="89"/>
        <v>77.843999999999994</v>
      </c>
    </row>
    <row r="194" spans="1:17" ht="21" customHeight="1" thickBot="1">
      <c r="A194" s="102" t="s">
        <v>746</v>
      </c>
      <c r="B194" s="35">
        <v>2.65</v>
      </c>
      <c r="C194" s="28">
        <f t="shared" si="90"/>
        <v>4.5</v>
      </c>
      <c r="D194" s="3">
        <f t="shared" si="91"/>
        <v>4.3724999999999996</v>
      </c>
      <c r="E194" s="3">
        <f t="shared" si="92"/>
        <v>4.5</v>
      </c>
      <c r="F194" s="3">
        <f t="shared" si="93"/>
        <v>4.24</v>
      </c>
      <c r="G194" s="70">
        <f t="shared" si="94"/>
        <v>4</v>
      </c>
      <c r="H194" s="24">
        <f t="shared" si="95"/>
        <v>3.9749999999999996</v>
      </c>
      <c r="L194" s="51"/>
      <c r="M194" s="76"/>
      <c r="N194" s="11"/>
      <c r="O194" s="76"/>
      <c r="P194" s="11"/>
    </row>
    <row r="195" spans="1:17" ht="21" customHeight="1" thickBot="1">
      <c r="A195" s="124" t="s">
        <v>747</v>
      </c>
      <c r="B195" s="35">
        <v>4.459090909090909</v>
      </c>
      <c r="C195" s="28">
        <f t="shared" si="90"/>
        <v>7.5</v>
      </c>
      <c r="D195" s="3">
        <f t="shared" si="91"/>
        <v>7.357499999999999</v>
      </c>
      <c r="E195" s="3">
        <f t="shared" si="92"/>
        <v>7.5</v>
      </c>
      <c r="F195" s="3">
        <f t="shared" si="93"/>
        <v>7.1345454545454547</v>
      </c>
      <c r="G195" s="70">
        <f t="shared" si="94"/>
        <v>7</v>
      </c>
      <c r="H195" s="24">
        <f t="shared" si="95"/>
        <v>6.6886363636363635</v>
      </c>
      <c r="J195" s="80" t="s">
        <v>181</v>
      </c>
      <c r="K195" s="81" t="s">
        <v>634</v>
      </c>
      <c r="L195" s="78" t="s">
        <v>790</v>
      </c>
      <c r="N195" s="78" t="s">
        <v>791</v>
      </c>
      <c r="P195" s="78" t="s">
        <v>635</v>
      </c>
    </row>
    <row r="196" spans="1:17" ht="21" customHeight="1" thickBot="1">
      <c r="A196" s="124" t="s">
        <v>748</v>
      </c>
      <c r="B196" s="35">
        <v>4.7590909090909097</v>
      </c>
      <c r="C196" s="28">
        <f t="shared" si="90"/>
        <v>8</v>
      </c>
      <c r="D196" s="3">
        <f t="shared" si="91"/>
        <v>7.8525000000000009</v>
      </c>
      <c r="E196" s="3">
        <f t="shared" si="92"/>
        <v>8</v>
      </c>
      <c r="F196" s="3">
        <f t="shared" si="93"/>
        <v>7.6145454545454561</v>
      </c>
      <c r="G196" s="70">
        <f t="shared" si="94"/>
        <v>7.5</v>
      </c>
      <c r="H196" s="24">
        <f t="shared" si="95"/>
        <v>7.1386363636363646</v>
      </c>
      <c r="I196" s="145"/>
      <c r="J196" s="146" t="s">
        <v>21</v>
      </c>
      <c r="K196" s="12">
        <v>0.42</v>
      </c>
      <c r="L196" s="52">
        <f t="shared" si="84"/>
        <v>1</v>
      </c>
      <c r="M196" s="1">
        <f t="shared" ref="M196:M199" si="96">K196*1.65</f>
        <v>0.69299999999999995</v>
      </c>
      <c r="N196" s="1">
        <f t="shared" si="86"/>
        <v>1</v>
      </c>
      <c r="O196" s="1">
        <f t="shared" ref="O196:O199" si="97">K196*1.6</f>
        <v>0.67200000000000004</v>
      </c>
      <c r="P196" s="69">
        <f t="shared" si="88"/>
        <v>1</v>
      </c>
      <c r="Q196" s="24">
        <f t="shared" ref="Q196:Q199" si="98">K196*1.5</f>
        <v>0.63</v>
      </c>
    </row>
    <row r="197" spans="1:17" ht="21" customHeight="1" thickBot="1">
      <c r="A197" s="129" t="s">
        <v>749</v>
      </c>
      <c r="B197" s="36">
        <v>5.3</v>
      </c>
      <c r="C197" s="29">
        <f t="shared" si="90"/>
        <v>9</v>
      </c>
      <c r="D197" s="4">
        <f t="shared" si="91"/>
        <v>8.7449999999999992</v>
      </c>
      <c r="E197" s="4">
        <f t="shared" si="92"/>
        <v>8.5</v>
      </c>
      <c r="F197" s="4">
        <f t="shared" si="93"/>
        <v>8.48</v>
      </c>
      <c r="G197" s="71">
        <f t="shared" si="94"/>
        <v>8</v>
      </c>
      <c r="H197" s="24">
        <f t="shared" si="95"/>
        <v>7.9499999999999993</v>
      </c>
      <c r="I197" s="145"/>
      <c r="J197" s="144" t="s">
        <v>22</v>
      </c>
      <c r="K197" s="35">
        <v>0.95</v>
      </c>
      <c r="L197" s="53">
        <f t="shared" si="84"/>
        <v>2</v>
      </c>
      <c r="M197" s="3">
        <f t="shared" si="96"/>
        <v>1.5674999999999999</v>
      </c>
      <c r="N197" s="3">
        <f t="shared" si="86"/>
        <v>2</v>
      </c>
      <c r="O197" s="3">
        <f t="shared" si="97"/>
        <v>1.52</v>
      </c>
      <c r="P197" s="70">
        <f t="shared" si="88"/>
        <v>1.5</v>
      </c>
      <c r="Q197" s="24">
        <f t="shared" si="98"/>
        <v>1.4249999999999998</v>
      </c>
    </row>
    <row r="198" spans="1:17" ht="21" customHeight="1" thickBot="1">
      <c r="A198" s="139" t="s">
        <v>80</v>
      </c>
      <c r="B198" s="81" t="s">
        <v>634</v>
      </c>
      <c r="C198" s="78" t="s">
        <v>790</v>
      </c>
      <c r="E198" s="78" t="s">
        <v>791</v>
      </c>
      <c r="G198" s="78" t="s">
        <v>635</v>
      </c>
      <c r="I198" s="145"/>
      <c r="J198" s="98" t="s">
        <v>91</v>
      </c>
      <c r="K198" s="37">
        <v>5.01</v>
      </c>
      <c r="L198" s="53">
        <f t="shared" si="84"/>
        <v>8.5</v>
      </c>
      <c r="M198" s="3">
        <f t="shared" si="96"/>
        <v>8.2664999999999988</v>
      </c>
      <c r="N198" s="3">
        <f t="shared" si="86"/>
        <v>8.5</v>
      </c>
      <c r="O198" s="3">
        <f t="shared" si="97"/>
        <v>8.016</v>
      </c>
      <c r="P198" s="70">
        <f t="shared" si="88"/>
        <v>8</v>
      </c>
      <c r="Q198" s="24">
        <f t="shared" si="98"/>
        <v>7.5149999999999997</v>
      </c>
    </row>
    <row r="199" spans="1:17" ht="21" customHeight="1" thickBot="1">
      <c r="A199" s="142" t="s">
        <v>166</v>
      </c>
      <c r="B199" s="13">
        <v>1054.79</v>
      </c>
      <c r="C199" s="27">
        <f t="shared" ref="C199:C210" si="99">CEILING(D199,0.5)</f>
        <v>1740.5</v>
      </c>
      <c r="D199" s="1">
        <f t="shared" ref="D199:D210" si="100">B199*1.65</f>
        <v>1740.4034999999999</v>
      </c>
      <c r="E199" s="1">
        <f t="shared" ref="E199:E210" si="101">CEILING(F199,0.5)</f>
        <v>1688</v>
      </c>
      <c r="F199" s="1">
        <f t="shared" ref="F199:F210" si="102">B199*1.6</f>
        <v>1687.664</v>
      </c>
      <c r="G199" s="69">
        <f t="shared" ref="G199:G210" si="103">CEILING(H199,0.5)</f>
        <v>1582.5</v>
      </c>
      <c r="H199" s="24">
        <f t="shared" ref="H199:H210" si="104">B199*1.5</f>
        <v>1582.1849999999999</v>
      </c>
      <c r="I199" s="145"/>
      <c r="J199" s="99" t="s">
        <v>90</v>
      </c>
      <c r="K199" s="38">
        <v>3.3149999999999999</v>
      </c>
      <c r="L199" s="54">
        <f t="shared" si="84"/>
        <v>5.5</v>
      </c>
      <c r="M199" s="4">
        <f t="shared" si="96"/>
        <v>5.4697499999999994</v>
      </c>
      <c r="N199" s="4">
        <f t="shared" si="86"/>
        <v>5.5</v>
      </c>
      <c r="O199" s="4">
        <f t="shared" si="97"/>
        <v>5.3040000000000003</v>
      </c>
      <c r="P199" s="71">
        <f t="shared" si="88"/>
        <v>5</v>
      </c>
      <c r="Q199" s="24">
        <f t="shared" si="98"/>
        <v>4.9725000000000001</v>
      </c>
    </row>
    <row r="200" spans="1:17" ht="21" customHeight="1" thickBot="1">
      <c r="A200" s="143" t="s">
        <v>167</v>
      </c>
      <c r="B200" s="37">
        <v>1100.47</v>
      </c>
      <c r="C200" s="28">
        <f t="shared" si="99"/>
        <v>1816</v>
      </c>
      <c r="D200" s="3">
        <f t="shared" si="100"/>
        <v>1815.7755</v>
      </c>
      <c r="E200" s="3">
        <f t="shared" si="101"/>
        <v>1761</v>
      </c>
      <c r="F200" s="3">
        <f t="shared" si="102"/>
        <v>1760.7520000000002</v>
      </c>
      <c r="G200" s="70">
        <f t="shared" si="103"/>
        <v>1651</v>
      </c>
      <c r="H200" s="24">
        <f t="shared" si="104"/>
        <v>1650.7049999999999</v>
      </c>
      <c r="I200" s="145"/>
      <c r="J200" s="76"/>
      <c r="K200" s="76"/>
      <c r="L200" s="51"/>
      <c r="M200" s="76"/>
      <c r="N200" s="11"/>
      <c r="O200" s="76"/>
      <c r="P200" s="11"/>
    </row>
    <row r="201" spans="1:17" ht="21" customHeight="1" thickBot="1">
      <c r="A201" s="143" t="s">
        <v>168</v>
      </c>
      <c r="B201" s="37">
        <v>1115</v>
      </c>
      <c r="C201" s="28">
        <f t="shared" si="99"/>
        <v>1840</v>
      </c>
      <c r="D201" s="3">
        <f t="shared" si="100"/>
        <v>1839.75</v>
      </c>
      <c r="E201" s="3">
        <f t="shared" si="101"/>
        <v>1784</v>
      </c>
      <c r="F201" s="3">
        <f t="shared" si="102"/>
        <v>1784</v>
      </c>
      <c r="G201" s="70">
        <f t="shared" si="103"/>
        <v>1672.5</v>
      </c>
      <c r="H201" s="24">
        <f t="shared" si="104"/>
        <v>1672.5</v>
      </c>
      <c r="I201" s="145"/>
      <c r="J201" s="95" t="s">
        <v>183</v>
      </c>
      <c r="K201" s="81" t="s">
        <v>634</v>
      </c>
      <c r="L201" s="78" t="s">
        <v>790</v>
      </c>
      <c r="N201" s="78" t="s">
        <v>791</v>
      </c>
      <c r="P201" s="78" t="s">
        <v>635</v>
      </c>
    </row>
    <row r="202" spans="1:17" ht="21" customHeight="1" thickBot="1">
      <c r="A202" s="143" t="s">
        <v>169</v>
      </c>
      <c r="B202" s="37">
        <v>1146.1600000000001</v>
      </c>
      <c r="C202" s="28">
        <f t="shared" si="99"/>
        <v>1891.5</v>
      </c>
      <c r="D202" s="3">
        <f t="shared" si="100"/>
        <v>1891.164</v>
      </c>
      <c r="E202" s="3">
        <f t="shared" si="101"/>
        <v>1834</v>
      </c>
      <c r="F202" s="3">
        <f t="shared" si="102"/>
        <v>1833.8560000000002</v>
      </c>
      <c r="G202" s="70">
        <f t="shared" si="103"/>
        <v>1719.5</v>
      </c>
      <c r="H202" s="24">
        <f t="shared" si="104"/>
        <v>1719.2400000000002</v>
      </c>
      <c r="I202" s="145"/>
      <c r="J202" s="147" t="s">
        <v>4</v>
      </c>
      <c r="K202" s="21">
        <v>244.2525</v>
      </c>
      <c r="L202" s="52">
        <f t="shared" ref="L202:L208" si="105">CEILING(M202,0.5)</f>
        <v>403.5</v>
      </c>
      <c r="M202" s="5">
        <f t="shared" ref="M202:M208" si="106">K202*1.65</f>
        <v>403.01662499999998</v>
      </c>
      <c r="N202" s="1">
        <f t="shared" ref="N202:N208" si="107">CEILING(O202,0.5)</f>
        <v>391</v>
      </c>
      <c r="O202" s="5">
        <f t="shared" ref="O202:O208" si="108">K202*1.6</f>
        <v>390.80400000000003</v>
      </c>
      <c r="P202" s="69">
        <f t="shared" ref="P202:P214" si="109">CEILING(Q202,0.5)</f>
        <v>366.5</v>
      </c>
      <c r="Q202" s="24">
        <f t="shared" ref="Q202:Q208" si="110">K202*1.5</f>
        <v>366.37874999999997</v>
      </c>
    </row>
    <row r="203" spans="1:17" ht="21" customHeight="1" thickBot="1">
      <c r="A203" s="143" t="s">
        <v>170</v>
      </c>
      <c r="B203" s="37">
        <v>1208.44</v>
      </c>
      <c r="C203" s="28">
        <f t="shared" si="99"/>
        <v>1994</v>
      </c>
      <c r="D203" s="3">
        <f t="shared" si="100"/>
        <v>1993.9259999999999</v>
      </c>
      <c r="E203" s="3">
        <f t="shared" si="101"/>
        <v>1934</v>
      </c>
      <c r="F203" s="3">
        <f t="shared" si="102"/>
        <v>1933.5040000000001</v>
      </c>
      <c r="G203" s="70">
        <f t="shared" si="103"/>
        <v>1813</v>
      </c>
      <c r="H203" s="24">
        <f t="shared" si="104"/>
        <v>1812.66</v>
      </c>
      <c r="I203" s="145"/>
      <c r="J203" s="148" t="s">
        <v>5</v>
      </c>
      <c r="K203" s="33">
        <v>292.89999999999998</v>
      </c>
      <c r="L203" s="52">
        <f t="shared" si="105"/>
        <v>483.5</v>
      </c>
      <c r="M203" s="5">
        <f t="shared" si="106"/>
        <v>483.28499999999991</v>
      </c>
      <c r="N203" s="1">
        <f t="shared" si="107"/>
        <v>469</v>
      </c>
      <c r="O203" s="5">
        <f t="shared" si="108"/>
        <v>468.64</v>
      </c>
      <c r="P203" s="69">
        <f t="shared" si="109"/>
        <v>439.5</v>
      </c>
      <c r="Q203" s="24">
        <f t="shared" si="110"/>
        <v>439.34999999999997</v>
      </c>
    </row>
    <row r="204" spans="1:17" ht="21" customHeight="1" thickBot="1">
      <c r="A204" s="143" t="s">
        <v>171</v>
      </c>
      <c r="B204" s="37">
        <v>1256.2</v>
      </c>
      <c r="C204" s="28">
        <f t="shared" si="99"/>
        <v>2073</v>
      </c>
      <c r="D204" s="3">
        <f t="shared" si="100"/>
        <v>2072.73</v>
      </c>
      <c r="E204" s="3">
        <f t="shared" si="101"/>
        <v>2010</v>
      </c>
      <c r="F204" s="3">
        <f t="shared" si="102"/>
        <v>2009.92</v>
      </c>
      <c r="G204" s="70">
        <f t="shared" si="103"/>
        <v>1884.5</v>
      </c>
      <c r="H204" s="24">
        <f t="shared" si="104"/>
        <v>1884.3000000000002</v>
      </c>
      <c r="I204" s="145"/>
      <c r="J204" s="148" t="s">
        <v>6</v>
      </c>
      <c r="K204" s="33">
        <v>479.80500000000001</v>
      </c>
      <c r="L204" s="52">
        <f t="shared" si="105"/>
        <v>792</v>
      </c>
      <c r="M204" s="5">
        <f t="shared" si="106"/>
        <v>791.67824999999993</v>
      </c>
      <c r="N204" s="1">
        <f t="shared" si="107"/>
        <v>768</v>
      </c>
      <c r="O204" s="5">
        <f t="shared" si="108"/>
        <v>767.6880000000001</v>
      </c>
      <c r="P204" s="69">
        <f t="shared" si="109"/>
        <v>720</v>
      </c>
      <c r="Q204" s="24">
        <f t="shared" si="110"/>
        <v>719.70749999999998</v>
      </c>
    </row>
    <row r="205" spans="1:17" ht="21" customHeight="1" thickBot="1">
      <c r="A205" s="143" t="s">
        <v>172</v>
      </c>
      <c r="B205" s="37">
        <v>1291.5</v>
      </c>
      <c r="C205" s="28">
        <f t="shared" si="99"/>
        <v>2131</v>
      </c>
      <c r="D205" s="3">
        <f t="shared" si="100"/>
        <v>2130.9749999999999</v>
      </c>
      <c r="E205" s="3">
        <f t="shared" si="101"/>
        <v>2066.5</v>
      </c>
      <c r="F205" s="3">
        <f t="shared" si="102"/>
        <v>2066.4</v>
      </c>
      <c r="G205" s="70">
        <f t="shared" si="103"/>
        <v>1937.5</v>
      </c>
      <c r="H205" s="24">
        <f t="shared" si="104"/>
        <v>1937.25</v>
      </c>
      <c r="I205" s="145"/>
      <c r="J205" s="148" t="s">
        <v>7</v>
      </c>
      <c r="K205" s="33">
        <v>222.77799999999996</v>
      </c>
      <c r="L205" s="52">
        <f t="shared" si="105"/>
        <v>368</v>
      </c>
      <c r="M205" s="5">
        <f t="shared" si="106"/>
        <v>367.58369999999991</v>
      </c>
      <c r="N205" s="1">
        <f t="shared" si="107"/>
        <v>356.5</v>
      </c>
      <c r="O205" s="5">
        <f t="shared" si="108"/>
        <v>356.44479999999999</v>
      </c>
      <c r="P205" s="69">
        <f t="shared" si="109"/>
        <v>334.5</v>
      </c>
      <c r="Q205" s="24">
        <f t="shared" si="110"/>
        <v>334.16699999999992</v>
      </c>
    </row>
    <row r="206" spans="1:17" ht="21" customHeight="1" thickBot="1">
      <c r="A206" s="143" t="s">
        <v>173</v>
      </c>
      <c r="B206" s="37">
        <v>1382.85</v>
      </c>
      <c r="C206" s="28">
        <f t="shared" si="99"/>
        <v>2282</v>
      </c>
      <c r="D206" s="3">
        <f t="shared" si="100"/>
        <v>2281.7024999999999</v>
      </c>
      <c r="E206" s="3">
        <f t="shared" si="101"/>
        <v>2213</v>
      </c>
      <c r="F206" s="3">
        <f t="shared" si="102"/>
        <v>2212.56</v>
      </c>
      <c r="G206" s="70">
        <f t="shared" si="103"/>
        <v>2074.5</v>
      </c>
      <c r="H206" s="24">
        <f t="shared" si="104"/>
        <v>2074.2749999999996</v>
      </c>
      <c r="I206" s="145"/>
      <c r="J206" s="148" t="s">
        <v>8</v>
      </c>
      <c r="K206" s="33">
        <v>265.61099999999999</v>
      </c>
      <c r="L206" s="52">
        <f t="shared" si="105"/>
        <v>438.5</v>
      </c>
      <c r="M206" s="5">
        <f t="shared" si="106"/>
        <v>438.25814999999994</v>
      </c>
      <c r="N206" s="1">
        <f t="shared" si="107"/>
        <v>425</v>
      </c>
      <c r="O206" s="5">
        <f t="shared" si="108"/>
        <v>424.9776</v>
      </c>
      <c r="P206" s="69">
        <f t="shared" si="109"/>
        <v>398.5</v>
      </c>
      <c r="Q206" s="24">
        <f t="shared" si="110"/>
        <v>398.41649999999998</v>
      </c>
    </row>
    <row r="207" spans="1:17" ht="21" customHeight="1" thickBot="1">
      <c r="A207" s="143" t="s">
        <v>174</v>
      </c>
      <c r="B207" s="37">
        <v>761.14570000000003</v>
      </c>
      <c r="C207" s="28">
        <f t="shared" si="99"/>
        <v>1256</v>
      </c>
      <c r="D207" s="3">
        <f t="shared" si="100"/>
        <v>1255.8904050000001</v>
      </c>
      <c r="E207" s="3">
        <f t="shared" si="101"/>
        <v>1218</v>
      </c>
      <c r="F207" s="3">
        <f t="shared" si="102"/>
        <v>1217.83312</v>
      </c>
      <c r="G207" s="70">
        <f t="shared" si="103"/>
        <v>1142</v>
      </c>
      <c r="H207" s="24">
        <f t="shared" si="104"/>
        <v>1141.7185500000001</v>
      </c>
      <c r="I207" s="145"/>
      <c r="J207" s="148" t="s">
        <v>9</v>
      </c>
      <c r="K207" s="33">
        <v>278.53050000000002</v>
      </c>
      <c r="L207" s="52">
        <f t="shared" si="105"/>
        <v>460</v>
      </c>
      <c r="M207" s="5">
        <f t="shared" si="106"/>
        <v>459.57532500000002</v>
      </c>
      <c r="N207" s="1">
        <f t="shared" si="107"/>
        <v>446</v>
      </c>
      <c r="O207" s="5">
        <f t="shared" si="108"/>
        <v>445.64880000000005</v>
      </c>
      <c r="P207" s="69">
        <f t="shared" si="109"/>
        <v>418</v>
      </c>
      <c r="Q207" s="24">
        <f t="shared" si="110"/>
        <v>417.79575</v>
      </c>
    </row>
    <row r="208" spans="1:17" ht="21" customHeight="1" thickBot="1">
      <c r="A208" s="143" t="s">
        <v>175</v>
      </c>
      <c r="B208" s="37">
        <v>885.83320000000003</v>
      </c>
      <c r="C208" s="28">
        <f t="shared" si="99"/>
        <v>1462</v>
      </c>
      <c r="D208" s="3">
        <f t="shared" si="100"/>
        <v>1461.6247799999999</v>
      </c>
      <c r="E208" s="3">
        <f t="shared" si="101"/>
        <v>1417.5</v>
      </c>
      <c r="F208" s="3">
        <f t="shared" si="102"/>
        <v>1417.3331200000002</v>
      </c>
      <c r="G208" s="70">
        <f t="shared" si="103"/>
        <v>1329</v>
      </c>
      <c r="H208" s="24">
        <f t="shared" si="104"/>
        <v>1328.7498000000001</v>
      </c>
      <c r="I208" s="145"/>
      <c r="J208" s="149" t="s">
        <v>10</v>
      </c>
      <c r="K208" s="34">
        <v>471.25</v>
      </c>
      <c r="L208" s="58">
        <f t="shared" si="105"/>
        <v>778</v>
      </c>
      <c r="M208" s="44">
        <f t="shared" si="106"/>
        <v>777.5625</v>
      </c>
      <c r="N208" s="120">
        <f t="shared" si="107"/>
        <v>754</v>
      </c>
      <c r="O208" s="44">
        <f t="shared" si="108"/>
        <v>754</v>
      </c>
      <c r="P208" s="121">
        <f t="shared" si="109"/>
        <v>707</v>
      </c>
      <c r="Q208" s="24">
        <f t="shared" si="110"/>
        <v>706.875</v>
      </c>
    </row>
    <row r="209" spans="1:17" ht="21" customHeight="1" thickBot="1">
      <c r="A209" s="143" t="s">
        <v>176</v>
      </c>
      <c r="B209" s="37">
        <v>761.14570000000003</v>
      </c>
      <c r="C209" s="28">
        <f t="shared" si="99"/>
        <v>1256</v>
      </c>
      <c r="D209" s="3">
        <f t="shared" si="100"/>
        <v>1255.8904050000001</v>
      </c>
      <c r="E209" s="3">
        <f t="shared" si="101"/>
        <v>1218</v>
      </c>
      <c r="F209" s="3">
        <f t="shared" si="102"/>
        <v>1217.83312</v>
      </c>
      <c r="G209" s="70">
        <f t="shared" si="103"/>
        <v>1142</v>
      </c>
      <c r="H209" s="24">
        <f t="shared" si="104"/>
        <v>1141.7185500000001</v>
      </c>
      <c r="I209" s="145"/>
      <c r="L209" s="51"/>
      <c r="M209" s="76"/>
      <c r="N209" s="11"/>
      <c r="O209" s="76"/>
      <c r="P209" s="11"/>
    </row>
    <row r="210" spans="1:17" ht="21" customHeight="1" thickBot="1">
      <c r="A210" s="150" t="s">
        <v>177</v>
      </c>
      <c r="B210" s="38">
        <v>885.83320000000003</v>
      </c>
      <c r="C210" s="29">
        <f t="shared" si="99"/>
        <v>1462</v>
      </c>
      <c r="D210" s="4">
        <f t="shared" si="100"/>
        <v>1461.6247799999999</v>
      </c>
      <c r="E210" s="4">
        <f t="shared" si="101"/>
        <v>1417.5</v>
      </c>
      <c r="F210" s="4">
        <f t="shared" si="102"/>
        <v>1417.3331200000002</v>
      </c>
      <c r="G210" s="71">
        <f t="shared" si="103"/>
        <v>1329</v>
      </c>
      <c r="H210" s="24">
        <f t="shared" si="104"/>
        <v>1328.7498000000001</v>
      </c>
      <c r="I210" s="145"/>
      <c r="J210" s="80" t="s">
        <v>15</v>
      </c>
      <c r="K210" s="81" t="s">
        <v>634</v>
      </c>
      <c r="L210" s="78" t="s">
        <v>790</v>
      </c>
      <c r="N210" s="78" t="s">
        <v>791</v>
      </c>
      <c r="P210" s="78" t="s">
        <v>635</v>
      </c>
    </row>
    <row r="211" spans="1:17" ht="21" customHeight="1" thickBot="1">
      <c r="C211" s="11"/>
      <c r="D211" s="76"/>
      <c r="E211" s="11"/>
      <c r="F211" s="76"/>
      <c r="G211" s="11"/>
      <c r="I211" s="145"/>
      <c r="J211" s="151" t="s">
        <v>11</v>
      </c>
      <c r="K211" s="9">
        <v>1559.6</v>
      </c>
      <c r="L211" s="52">
        <f>CEILING(M211,0.5)</f>
        <v>2573.5</v>
      </c>
      <c r="M211" s="1">
        <f t="shared" ref="M211:M214" si="111">K211*1.65</f>
        <v>2573.3399999999997</v>
      </c>
      <c r="N211" s="1">
        <f>CEILING(O211,0.5)</f>
        <v>2495.5</v>
      </c>
      <c r="O211" s="1">
        <f t="shared" ref="O211:O214" si="112">K211*1.6</f>
        <v>2495.36</v>
      </c>
      <c r="P211" s="69">
        <f t="shared" si="109"/>
        <v>2339.5</v>
      </c>
      <c r="Q211" s="24">
        <f t="shared" ref="Q211:Q214" si="113">K211*1.5</f>
        <v>2339.3999999999996</v>
      </c>
    </row>
    <row r="212" spans="1:17" ht="21" customHeight="1" thickBot="1">
      <c r="A212" s="152" t="s">
        <v>18</v>
      </c>
      <c r="B212" s="81" t="s">
        <v>634</v>
      </c>
      <c r="C212" s="78" t="s">
        <v>790</v>
      </c>
      <c r="E212" s="78" t="s">
        <v>791</v>
      </c>
      <c r="G212" s="78" t="s">
        <v>635</v>
      </c>
      <c r="I212" s="145"/>
      <c r="J212" s="153" t="s">
        <v>12</v>
      </c>
      <c r="K212" s="61">
        <v>2420.6</v>
      </c>
      <c r="L212" s="53">
        <f>CEILING(M212,0.5)</f>
        <v>3994</v>
      </c>
      <c r="M212" s="3">
        <f t="shared" si="111"/>
        <v>3993.99</v>
      </c>
      <c r="N212" s="3">
        <f>CEILING(O212,0.5)</f>
        <v>3873</v>
      </c>
      <c r="O212" s="3">
        <f t="shared" si="112"/>
        <v>3872.96</v>
      </c>
      <c r="P212" s="70">
        <f t="shared" si="109"/>
        <v>3631</v>
      </c>
      <c r="Q212" s="24">
        <f t="shared" si="113"/>
        <v>3630.8999999999996</v>
      </c>
    </row>
    <row r="213" spans="1:17" ht="21" customHeight="1" thickBot="1">
      <c r="A213" s="154" t="s">
        <v>150</v>
      </c>
      <c r="B213" s="155">
        <v>14.355</v>
      </c>
      <c r="C213" s="27">
        <f t="shared" ref="C213:C228" si="114">CEILING(D213,0.5)</f>
        <v>24</v>
      </c>
      <c r="D213" s="1">
        <f t="shared" ref="D213:D228" si="115">B213*1.65</f>
        <v>23.685749999999999</v>
      </c>
      <c r="E213" s="1">
        <f t="shared" ref="E213:E228" si="116">CEILING(F213,0.5)</f>
        <v>23</v>
      </c>
      <c r="F213" s="1">
        <f t="shared" ref="F213:F228" si="117">B213*1.6</f>
        <v>22.968000000000004</v>
      </c>
      <c r="G213" s="69">
        <f t="shared" ref="G213:G228" si="118">CEILING(H213,0.5)</f>
        <v>22</v>
      </c>
      <c r="H213" s="24">
        <f t="shared" ref="H213:H228" si="119">B213*1.5</f>
        <v>21.532499999999999</v>
      </c>
      <c r="I213" s="145"/>
      <c r="J213" s="153" t="s">
        <v>13</v>
      </c>
      <c r="K213" s="61">
        <v>1097.5999999999999</v>
      </c>
      <c r="L213" s="53">
        <f>CEILING(M213,0.5)</f>
        <v>1811.5</v>
      </c>
      <c r="M213" s="3">
        <f t="shared" si="111"/>
        <v>1811.0399999999997</v>
      </c>
      <c r="N213" s="3">
        <f>CEILING(O213,0.5)</f>
        <v>1756.5</v>
      </c>
      <c r="O213" s="3">
        <f t="shared" si="112"/>
        <v>1756.1599999999999</v>
      </c>
      <c r="P213" s="70">
        <f t="shared" si="109"/>
        <v>1646.5</v>
      </c>
      <c r="Q213" s="24">
        <f t="shared" si="113"/>
        <v>1646.3999999999999</v>
      </c>
    </row>
    <row r="214" spans="1:17" ht="21" customHeight="1" thickBot="1">
      <c r="A214" s="156" t="s">
        <v>151</v>
      </c>
      <c r="B214" s="157">
        <v>14.79</v>
      </c>
      <c r="C214" s="28">
        <f t="shared" si="114"/>
        <v>24.5</v>
      </c>
      <c r="D214" s="3">
        <f t="shared" si="115"/>
        <v>24.403499999999998</v>
      </c>
      <c r="E214" s="3">
        <f t="shared" si="116"/>
        <v>24</v>
      </c>
      <c r="F214" s="3">
        <f t="shared" si="117"/>
        <v>23.664000000000001</v>
      </c>
      <c r="G214" s="70">
        <f t="shared" si="118"/>
        <v>22.5</v>
      </c>
      <c r="H214" s="24">
        <f t="shared" si="119"/>
        <v>22.184999999999999</v>
      </c>
      <c r="I214" s="145"/>
      <c r="J214" s="158" t="s">
        <v>14</v>
      </c>
      <c r="K214" s="62">
        <v>735.69999999999993</v>
      </c>
      <c r="L214" s="54">
        <f>CEILING(M214,0.5)</f>
        <v>1214</v>
      </c>
      <c r="M214" s="4">
        <f t="shared" si="111"/>
        <v>1213.9049999999997</v>
      </c>
      <c r="N214" s="4">
        <f>CEILING(O214,0.5)</f>
        <v>1177.5</v>
      </c>
      <c r="O214" s="4">
        <f t="shared" si="112"/>
        <v>1177.1199999999999</v>
      </c>
      <c r="P214" s="71">
        <f t="shared" si="109"/>
        <v>1104</v>
      </c>
      <c r="Q214" s="24">
        <f t="shared" si="113"/>
        <v>1103.55</v>
      </c>
    </row>
    <row r="215" spans="1:17" ht="21" customHeight="1" thickBot="1">
      <c r="A215" s="156" t="s">
        <v>152</v>
      </c>
      <c r="B215" s="157">
        <v>15.225</v>
      </c>
      <c r="C215" s="28">
        <f t="shared" si="114"/>
        <v>25.5</v>
      </c>
      <c r="D215" s="3">
        <f t="shared" si="115"/>
        <v>25.121249999999996</v>
      </c>
      <c r="E215" s="3">
        <f t="shared" si="116"/>
        <v>24.5</v>
      </c>
      <c r="F215" s="3">
        <f t="shared" si="117"/>
        <v>24.36</v>
      </c>
      <c r="G215" s="70">
        <f t="shared" si="118"/>
        <v>23</v>
      </c>
      <c r="H215" s="24">
        <f t="shared" si="119"/>
        <v>22.837499999999999</v>
      </c>
      <c r="I215" s="145"/>
      <c r="J215" s="76"/>
      <c r="K215" s="76"/>
      <c r="L215" s="51"/>
      <c r="M215" s="76"/>
      <c r="N215" s="11"/>
      <c r="O215" s="76"/>
      <c r="P215" s="11"/>
    </row>
    <row r="216" spans="1:17" ht="21" customHeight="1" thickBot="1">
      <c r="A216" s="156" t="s">
        <v>153</v>
      </c>
      <c r="B216" s="157">
        <v>15.66</v>
      </c>
      <c r="C216" s="28">
        <f t="shared" si="114"/>
        <v>26</v>
      </c>
      <c r="D216" s="3">
        <f t="shared" si="115"/>
        <v>25.838999999999999</v>
      </c>
      <c r="E216" s="3">
        <f t="shared" si="116"/>
        <v>25.5</v>
      </c>
      <c r="F216" s="3">
        <f t="shared" si="117"/>
        <v>25.056000000000001</v>
      </c>
      <c r="G216" s="70">
        <f t="shared" si="118"/>
        <v>23.5</v>
      </c>
      <c r="H216" s="24">
        <f t="shared" si="119"/>
        <v>23.490000000000002</v>
      </c>
      <c r="I216" s="145"/>
      <c r="J216" s="255" t="s">
        <v>38</v>
      </c>
      <c r="K216" s="256" t="s">
        <v>634</v>
      </c>
      <c r="L216" s="256" t="s">
        <v>790</v>
      </c>
      <c r="M216" s="257"/>
      <c r="N216" s="256" t="s">
        <v>791</v>
      </c>
      <c r="O216" s="257"/>
      <c r="P216" s="256" t="s">
        <v>635</v>
      </c>
    </row>
    <row r="217" spans="1:17" ht="21" customHeight="1" thickBot="1">
      <c r="A217" s="156" t="s">
        <v>154</v>
      </c>
      <c r="B217" s="157">
        <v>16.094999999999999</v>
      </c>
      <c r="C217" s="28">
        <f t="shared" si="114"/>
        <v>27</v>
      </c>
      <c r="D217" s="3">
        <f t="shared" si="115"/>
        <v>26.556749999999997</v>
      </c>
      <c r="E217" s="3">
        <f t="shared" si="116"/>
        <v>26</v>
      </c>
      <c r="F217" s="3">
        <f t="shared" si="117"/>
        <v>25.751999999999999</v>
      </c>
      <c r="G217" s="70">
        <f t="shared" si="118"/>
        <v>24.5</v>
      </c>
      <c r="H217" s="24">
        <f t="shared" si="119"/>
        <v>24.142499999999998</v>
      </c>
      <c r="I217" s="73"/>
      <c r="J217" s="258" t="s">
        <v>729</v>
      </c>
      <c r="K217" s="259">
        <v>0.97500000000000009</v>
      </c>
      <c r="L217" s="260">
        <f t="shared" ref="L217:L227" si="120">CEILING(M217,0.5)</f>
        <v>2</v>
      </c>
      <c r="M217" s="261">
        <f t="shared" ref="M217:M227" si="121">K217*1.65</f>
        <v>1.6087500000000001</v>
      </c>
      <c r="N217" s="261">
        <f t="shared" ref="N217:N227" si="122">CEILING(O217,0.5)</f>
        <v>2</v>
      </c>
      <c r="O217" s="261">
        <f t="shared" ref="O217:O227" si="123">K217*1.6</f>
        <v>1.5600000000000003</v>
      </c>
      <c r="P217" s="262">
        <f t="shared" ref="P217:P227" si="124">CEILING(H175,0.5)</f>
        <v>1.5</v>
      </c>
      <c r="Q217" s="24">
        <f t="shared" ref="Q217:Q253" si="125">K234*1.5</f>
        <v>192.738</v>
      </c>
    </row>
    <row r="218" spans="1:17" ht="21" customHeight="1" thickBot="1">
      <c r="A218" s="156" t="s">
        <v>155</v>
      </c>
      <c r="B218" s="157">
        <v>18.951499999999999</v>
      </c>
      <c r="C218" s="28">
        <f t="shared" si="114"/>
        <v>31.5</v>
      </c>
      <c r="D218" s="3">
        <f t="shared" si="115"/>
        <v>31.269974999999999</v>
      </c>
      <c r="E218" s="3">
        <f t="shared" si="116"/>
        <v>30.5</v>
      </c>
      <c r="F218" s="3">
        <f t="shared" si="117"/>
        <v>30.322400000000002</v>
      </c>
      <c r="G218" s="70">
        <f t="shared" si="118"/>
        <v>28.5</v>
      </c>
      <c r="H218" s="24">
        <f t="shared" si="119"/>
        <v>28.427250000000001</v>
      </c>
      <c r="I218" s="73"/>
      <c r="J218" s="263" t="s">
        <v>730</v>
      </c>
      <c r="K218" s="264">
        <v>1.05</v>
      </c>
      <c r="L218" s="265">
        <f t="shared" si="120"/>
        <v>2</v>
      </c>
      <c r="M218" s="266">
        <f t="shared" si="121"/>
        <v>1.7324999999999999</v>
      </c>
      <c r="N218" s="266">
        <f t="shared" si="122"/>
        <v>2</v>
      </c>
      <c r="O218" s="266">
        <f t="shared" si="123"/>
        <v>1.6800000000000002</v>
      </c>
      <c r="P218" s="267">
        <f t="shared" si="124"/>
        <v>2</v>
      </c>
      <c r="Q218" s="24">
        <f t="shared" si="125"/>
        <v>195</v>
      </c>
    </row>
    <row r="219" spans="1:17" ht="21" customHeight="1" thickBot="1">
      <c r="A219" s="161" t="s">
        <v>156</v>
      </c>
      <c r="B219" s="162">
        <v>30.45</v>
      </c>
      <c r="C219" s="28">
        <f t="shared" si="114"/>
        <v>50.5</v>
      </c>
      <c r="D219" s="3">
        <f t="shared" si="115"/>
        <v>50.242499999999993</v>
      </c>
      <c r="E219" s="3">
        <f t="shared" si="116"/>
        <v>49</v>
      </c>
      <c r="F219" s="3">
        <f t="shared" si="117"/>
        <v>48.72</v>
      </c>
      <c r="G219" s="70">
        <f t="shared" si="118"/>
        <v>46</v>
      </c>
      <c r="H219" s="24">
        <f t="shared" si="119"/>
        <v>45.674999999999997</v>
      </c>
      <c r="I219" s="145"/>
      <c r="J219" s="263" t="s">
        <v>731</v>
      </c>
      <c r="K219" s="264">
        <v>1.1727272727272726</v>
      </c>
      <c r="L219" s="265">
        <f t="shared" si="120"/>
        <v>2</v>
      </c>
      <c r="M219" s="266">
        <f t="shared" si="121"/>
        <v>1.9349999999999996</v>
      </c>
      <c r="N219" s="266">
        <f t="shared" si="122"/>
        <v>2</v>
      </c>
      <c r="O219" s="266">
        <f t="shared" si="123"/>
        <v>1.8763636363636362</v>
      </c>
      <c r="P219" s="267">
        <f t="shared" si="124"/>
        <v>2</v>
      </c>
      <c r="Q219" s="24">
        <f t="shared" si="125"/>
        <v>202.29750000000001</v>
      </c>
    </row>
    <row r="220" spans="1:17" ht="21" customHeight="1" thickBot="1">
      <c r="A220" s="161" t="s">
        <v>157</v>
      </c>
      <c r="B220" s="162">
        <v>33.06</v>
      </c>
      <c r="C220" s="28">
        <f t="shared" si="114"/>
        <v>55</v>
      </c>
      <c r="D220" s="3">
        <f t="shared" si="115"/>
        <v>54.548999999999999</v>
      </c>
      <c r="E220" s="3">
        <f t="shared" si="116"/>
        <v>53</v>
      </c>
      <c r="F220" s="3">
        <f t="shared" si="117"/>
        <v>52.896000000000008</v>
      </c>
      <c r="G220" s="70">
        <f t="shared" si="118"/>
        <v>50</v>
      </c>
      <c r="H220" s="24">
        <f t="shared" si="119"/>
        <v>49.59</v>
      </c>
      <c r="I220" s="145"/>
      <c r="J220" s="263" t="s">
        <v>732</v>
      </c>
      <c r="K220" s="264">
        <v>1.45</v>
      </c>
      <c r="L220" s="265">
        <f t="shared" si="120"/>
        <v>2.5</v>
      </c>
      <c r="M220" s="266">
        <f t="shared" si="121"/>
        <v>2.3924999999999996</v>
      </c>
      <c r="N220" s="266">
        <f t="shared" si="122"/>
        <v>2.5</v>
      </c>
      <c r="O220" s="266">
        <f t="shared" si="123"/>
        <v>2.3199999999999998</v>
      </c>
      <c r="P220" s="267">
        <f t="shared" si="124"/>
        <v>2.5</v>
      </c>
      <c r="Q220" s="24">
        <f t="shared" si="125"/>
        <v>203.91587999999999</v>
      </c>
    </row>
    <row r="221" spans="1:17" ht="21" customHeight="1" thickBot="1">
      <c r="A221" s="161" t="s">
        <v>158</v>
      </c>
      <c r="B221" s="162">
        <v>34.799999999999997</v>
      </c>
      <c r="C221" s="28">
        <f t="shared" si="114"/>
        <v>57.5</v>
      </c>
      <c r="D221" s="3">
        <f t="shared" si="115"/>
        <v>57.419999999999995</v>
      </c>
      <c r="E221" s="3">
        <f t="shared" si="116"/>
        <v>56</v>
      </c>
      <c r="F221" s="3">
        <f t="shared" si="117"/>
        <v>55.68</v>
      </c>
      <c r="G221" s="70">
        <f t="shared" si="118"/>
        <v>52.5</v>
      </c>
      <c r="H221" s="24">
        <f t="shared" si="119"/>
        <v>52.199999999999996</v>
      </c>
      <c r="J221" s="263" t="s">
        <v>733</v>
      </c>
      <c r="K221" s="264">
        <v>1.5</v>
      </c>
      <c r="L221" s="265">
        <f t="shared" si="120"/>
        <v>2.5</v>
      </c>
      <c r="M221" s="266">
        <f t="shared" si="121"/>
        <v>2.4749999999999996</v>
      </c>
      <c r="N221" s="266">
        <f t="shared" si="122"/>
        <v>2.5</v>
      </c>
      <c r="O221" s="266">
        <f t="shared" si="123"/>
        <v>2.4000000000000004</v>
      </c>
      <c r="P221" s="267">
        <f t="shared" si="124"/>
        <v>2.5</v>
      </c>
      <c r="Q221" s="24">
        <f t="shared" si="125"/>
        <v>205.53426000000002</v>
      </c>
    </row>
    <row r="222" spans="1:17" ht="21" customHeight="1" thickBot="1">
      <c r="A222" s="161" t="s">
        <v>159</v>
      </c>
      <c r="B222" s="162">
        <v>39.15</v>
      </c>
      <c r="C222" s="28">
        <f t="shared" si="114"/>
        <v>65</v>
      </c>
      <c r="D222" s="3">
        <f t="shared" si="115"/>
        <v>64.597499999999997</v>
      </c>
      <c r="E222" s="3">
        <f t="shared" si="116"/>
        <v>63</v>
      </c>
      <c r="F222" s="3">
        <f t="shared" si="117"/>
        <v>62.64</v>
      </c>
      <c r="G222" s="70">
        <f t="shared" si="118"/>
        <v>59</v>
      </c>
      <c r="H222" s="24">
        <f t="shared" si="119"/>
        <v>58.724999999999994</v>
      </c>
      <c r="J222" s="263" t="s">
        <v>734</v>
      </c>
      <c r="K222" s="264">
        <v>1.7399999999999998</v>
      </c>
      <c r="L222" s="265">
        <f t="shared" si="120"/>
        <v>3</v>
      </c>
      <c r="M222" s="266">
        <f t="shared" si="121"/>
        <v>2.8709999999999996</v>
      </c>
      <c r="N222" s="266">
        <f t="shared" si="122"/>
        <v>3</v>
      </c>
      <c r="O222" s="266">
        <f t="shared" si="123"/>
        <v>2.7839999999999998</v>
      </c>
      <c r="P222" s="267">
        <f t="shared" si="124"/>
        <v>3</v>
      </c>
      <c r="Q222" s="24">
        <f t="shared" si="125"/>
        <v>207.15264000000002</v>
      </c>
    </row>
    <row r="223" spans="1:17" ht="21" customHeight="1" thickBot="1">
      <c r="A223" s="161" t="s">
        <v>160</v>
      </c>
      <c r="B223" s="162">
        <v>52.2</v>
      </c>
      <c r="C223" s="28">
        <f t="shared" si="114"/>
        <v>86.5</v>
      </c>
      <c r="D223" s="3">
        <f t="shared" si="115"/>
        <v>86.13</v>
      </c>
      <c r="E223" s="3">
        <f t="shared" si="116"/>
        <v>84</v>
      </c>
      <c r="F223" s="3">
        <f t="shared" si="117"/>
        <v>83.52000000000001</v>
      </c>
      <c r="G223" s="70">
        <f t="shared" si="118"/>
        <v>78.5</v>
      </c>
      <c r="H223" s="24">
        <f t="shared" si="119"/>
        <v>78.300000000000011</v>
      </c>
      <c r="J223" s="263" t="s">
        <v>735</v>
      </c>
      <c r="K223" s="264">
        <v>2</v>
      </c>
      <c r="L223" s="265">
        <f t="shared" si="120"/>
        <v>3.5</v>
      </c>
      <c r="M223" s="266">
        <f t="shared" si="121"/>
        <v>3.3</v>
      </c>
      <c r="N223" s="266">
        <f t="shared" si="122"/>
        <v>3.5</v>
      </c>
      <c r="O223" s="266">
        <f t="shared" si="123"/>
        <v>3.2</v>
      </c>
      <c r="P223" s="267">
        <f t="shared" si="124"/>
        <v>3</v>
      </c>
      <c r="Q223" s="24">
        <f t="shared" si="125"/>
        <v>231.96780000000001</v>
      </c>
    </row>
    <row r="224" spans="1:17" ht="21" customHeight="1" thickBot="1">
      <c r="A224" s="161" t="s">
        <v>161</v>
      </c>
      <c r="B224" s="162">
        <v>56.55</v>
      </c>
      <c r="C224" s="28">
        <f t="shared" si="114"/>
        <v>93.5</v>
      </c>
      <c r="D224" s="3">
        <f t="shared" si="115"/>
        <v>93.30749999999999</v>
      </c>
      <c r="E224" s="3">
        <f t="shared" si="116"/>
        <v>90.5</v>
      </c>
      <c r="F224" s="3">
        <f t="shared" si="117"/>
        <v>90.48</v>
      </c>
      <c r="G224" s="70">
        <f t="shared" si="118"/>
        <v>85</v>
      </c>
      <c r="H224" s="24">
        <f t="shared" si="119"/>
        <v>84.824999999999989</v>
      </c>
      <c r="J224" s="263" t="s">
        <v>736</v>
      </c>
      <c r="K224" s="264">
        <v>2.0590909090909086</v>
      </c>
      <c r="L224" s="265">
        <f t="shared" si="120"/>
        <v>3.5</v>
      </c>
      <c r="M224" s="266">
        <f t="shared" si="121"/>
        <v>3.3974999999999991</v>
      </c>
      <c r="N224" s="266">
        <f t="shared" si="122"/>
        <v>3.5</v>
      </c>
      <c r="O224" s="266">
        <f t="shared" si="123"/>
        <v>3.294545454545454</v>
      </c>
      <c r="P224" s="267">
        <f t="shared" si="124"/>
        <v>3.5</v>
      </c>
      <c r="Q224" s="24">
        <f t="shared" si="125"/>
        <v>231.96780000000001</v>
      </c>
    </row>
    <row r="225" spans="1:17" ht="21" customHeight="1" thickBot="1">
      <c r="A225" s="161" t="s">
        <v>162</v>
      </c>
      <c r="B225" s="162">
        <v>60.9</v>
      </c>
      <c r="C225" s="28">
        <f t="shared" si="114"/>
        <v>100.5</v>
      </c>
      <c r="D225" s="3">
        <f t="shared" si="115"/>
        <v>100.48499999999999</v>
      </c>
      <c r="E225" s="3">
        <f t="shared" si="116"/>
        <v>97.5</v>
      </c>
      <c r="F225" s="3">
        <f t="shared" si="117"/>
        <v>97.44</v>
      </c>
      <c r="G225" s="70">
        <f t="shared" si="118"/>
        <v>91.5</v>
      </c>
      <c r="H225" s="24">
        <f t="shared" si="119"/>
        <v>91.35</v>
      </c>
      <c r="J225" s="263" t="s">
        <v>737</v>
      </c>
      <c r="K225" s="264">
        <v>4.1500000000000004</v>
      </c>
      <c r="L225" s="265">
        <f t="shared" si="120"/>
        <v>7</v>
      </c>
      <c r="M225" s="266">
        <f t="shared" si="121"/>
        <v>6.8475000000000001</v>
      </c>
      <c r="N225" s="266">
        <f t="shared" si="122"/>
        <v>7</v>
      </c>
      <c r="O225" s="266">
        <f t="shared" si="123"/>
        <v>6.6400000000000006</v>
      </c>
      <c r="P225" s="267">
        <f t="shared" si="124"/>
        <v>6.5</v>
      </c>
      <c r="Q225" s="24">
        <f t="shared" si="125"/>
        <v>233.76599999999999</v>
      </c>
    </row>
    <row r="226" spans="1:17" ht="21" customHeight="1" thickBot="1">
      <c r="A226" s="161" t="s">
        <v>163</v>
      </c>
      <c r="B226" s="162">
        <v>65.25</v>
      </c>
      <c r="C226" s="28">
        <f t="shared" si="114"/>
        <v>108</v>
      </c>
      <c r="D226" s="3">
        <f t="shared" si="115"/>
        <v>107.66249999999999</v>
      </c>
      <c r="E226" s="3">
        <f t="shared" si="116"/>
        <v>104.5</v>
      </c>
      <c r="F226" s="3">
        <f t="shared" si="117"/>
        <v>104.4</v>
      </c>
      <c r="G226" s="70">
        <f t="shared" si="118"/>
        <v>98</v>
      </c>
      <c r="H226" s="24">
        <f t="shared" si="119"/>
        <v>97.875</v>
      </c>
      <c r="J226" s="263" t="s">
        <v>738</v>
      </c>
      <c r="K226" s="264">
        <v>4.9649999999999999</v>
      </c>
      <c r="L226" s="265">
        <f t="shared" si="120"/>
        <v>8.5</v>
      </c>
      <c r="M226" s="266">
        <f t="shared" si="121"/>
        <v>8.1922499999999996</v>
      </c>
      <c r="N226" s="266">
        <f t="shared" si="122"/>
        <v>8</v>
      </c>
      <c r="O226" s="266">
        <f t="shared" si="123"/>
        <v>7.944</v>
      </c>
      <c r="P226" s="267">
        <f t="shared" si="124"/>
        <v>7.5</v>
      </c>
      <c r="Q226" s="24">
        <f t="shared" si="125"/>
        <v>235.5642</v>
      </c>
    </row>
    <row r="227" spans="1:17" ht="21" customHeight="1" thickBot="1">
      <c r="A227" s="163" t="s">
        <v>164</v>
      </c>
      <c r="B227" s="162">
        <v>140.94</v>
      </c>
      <c r="C227" s="28">
        <f t="shared" si="114"/>
        <v>233</v>
      </c>
      <c r="D227" s="3">
        <f t="shared" si="115"/>
        <v>232.55099999999999</v>
      </c>
      <c r="E227" s="3">
        <f t="shared" si="116"/>
        <v>226</v>
      </c>
      <c r="F227" s="3">
        <f t="shared" si="117"/>
        <v>225.50400000000002</v>
      </c>
      <c r="G227" s="70">
        <f t="shared" si="118"/>
        <v>211.5</v>
      </c>
      <c r="H227" s="24">
        <f t="shared" si="119"/>
        <v>211.41</v>
      </c>
      <c r="J227" s="268" t="s">
        <v>739</v>
      </c>
      <c r="K227" s="269">
        <v>6.15</v>
      </c>
      <c r="L227" s="270">
        <f t="shared" si="120"/>
        <v>10.5</v>
      </c>
      <c r="M227" s="271">
        <f t="shared" si="121"/>
        <v>10.147500000000001</v>
      </c>
      <c r="N227" s="271">
        <f t="shared" si="122"/>
        <v>10</v>
      </c>
      <c r="O227" s="271">
        <f t="shared" si="123"/>
        <v>9.8400000000000016</v>
      </c>
      <c r="P227" s="272">
        <f t="shared" si="124"/>
        <v>9.5</v>
      </c>
      <c r="Q227" s="24">
        <f t="shared" si="125"/>
        <v>237.36239999999998</v>
      </c>
    </row>
    <row r="228" spans="1:17" ht="21" customHeight="1" thickBot="1">
      <c r="A228" s="164" t="s">
        <v>165</v>
      </c>
      <c r="B228" s="165">
        <v>208.93049999999999</v>
      </c>
      <c r="C228" s="29">
        <f t="shared" si="114"/>
        <v>345</v>
      </c>
      <c r="D228" s="4">
        <f t="shared" si="115"/>
        <v>344.73532499999999</v>
      </c>
      <c r="E228" s="4">
        <f t="shared" si="116"/>
        <v>334.5</v>
      </c>
      <c r="F228" s="4">
        <f t="shared" si="117"/>
        <v>334.28880000000004</v>
      </c>
      <c r="G228" s="71">
        <f t="shared" si="118"/>
        <v>313.5</v>
      </c>
      <c r="H228" s="24">
        <f t="shared" si="119"/>
        <v>313.39575000000002</v>
      </c>
      <c r="Q228" s="24">
        <f t="shared" si="125"/>
        <v>243.77759999999998</v>
      </c>
    </row>
    <row r="229" spans="1:17" ht="21" customHeight="1" thickBot="1">
      <c r="C229" s="11"/>
      <c r="D229" s="76"/>
      <c r="E229" s="11"/>
      <c r="F229" s="76"/>
      <c r="G229" s="11"/>
      <c r="Q229" s="24">
        <f t="shared" si="125"/>
        <v>239.16059999999999</v>
      </c>
    </row>
    <row r="230" spans="1:17" ht="21" customHeight="1" thickBot="1">
      <c r="J230" s="137" t="s">
        <v>726</v>
      </c>
      <c r="K230" s="81" t="s">
        <v>634</v>
      </c>
      <c r="L230" s="78" t="s">
        <v>790</v>
      </c>
      <c r="N230" s="78" t="s">
        <v>791</v>
      </c>
      <c r="P230" s="78" t="s">
        <v>635</v>
      </c>
      <c r="Q230" s="24">
        <f t="shared" si="125"/>
        <v>240.95880000000002</v>
      </c>
    </row>
    <row r="231" spans="1:17" ht="21" customHeight="1" thickBot="1">
      <c r="H231" s="24">
        <f>Лист1!B485*1.5</f>
        <v>42.221249999999998</v>
      </c>
      <c r="J231" s="138" t="s">
        <v>727</v>
      </c>
      <c r="K231" s="7">
        <v>4.9000000000000004</v>
      </c>
      <c r="L231" s="58">
        <f>CEILING(M231,0.5)</f>
        <v>8.5</v>
      </c>
      <c r="M231" s="44">
        <f>K231*1.65</f>
        <v>8.0850000000000009</v>
      </c>
      <c r="N231" s="120">
        <f>CEILING(O231,0.5)</f>
        <v>8</v>
      </c>
      <c r="O231" s="44">
        <f>K231*1.6</f>
        <v>7.8400000000000007</v>
      </c>
      <c r="P231" s="121">
        <f>CEILING(Q165,0.5)</f>
        <v>4.5</v>
      </c>
      <c r="Q231" s="24">
        <f t="shared" si="125"/>
        <v>242.75699999999995</v>
      </c>
    </row>
    <row r="232" spans="1:17" ht="21" customHeight="1" thickBot="1">
      <c r="H232" s="24">
        <f>Лист1!B486*1.5</f>
        <v>43.740000000000009</v>
      </c>
      <c r="Q232" s="24">
        <f t="shared" si="125"/>
        <v>242.75699999999995</v>
      </c>
    </row>
    <row r="233" spans="1:17" ht="21" customHeight="1" thickBot="1">
      <c r="H233" s="24">
        <f>Лист1!B487*1.5</f>
        <v>46.271250000000009</v>
      </c>
      <c r="J233" s="80" t="s">
        <v>725</v>
      </c>
      <c r="K233" s="81" t="s">
        <v>634</v>
      </c>
      <c r="L233" s="78" t="s">
        <v>790</v>
      </c>
      <c r="N233" s="78" t="s">
        <v>791</v>
      </c>
      <c r="P233" s="78" t="s">
        <v>635</v>
      </c>
      <c r="Q233" s="24">
        <f t="shared" si="125"/>
        <v>244.55520000000001</v>
      </c>
    </row>
    <row r="234" spans="1:17" ht="21" customHeight="1" thickBot="1">
      <c r="H234" s="24">
        <f>Лист1!B488*1.5</f>
        <v>49.814999999999998</v>
      </c>
      <c r="J234" s="159" t="s">
        <v>515</v>
      </c>
      <c r="K234" s="12">
        <v>128.49199999999999</v>
      </c>
      <c r="L234" s="52">
        <f t="shared" ref="L234:L270" si="126">CEILING(M234,0.5)</f>
        <v>212.5</v>
      </c>
      <c r="M234" s="1">
        <f t="shared" ref="M234:M270" si="127">K234*1.65</f>
        <v>212.01179999999997</v>
      </c>
      <c r="N234" s="1">
        <f t="shared" ref="N234:N270" si="128">CEILING(O234,0.5)</f>
        <v>206</v>
      </c>
      <c r="O234" s="1">
        <f t="shared" ref="O234:O270" si="129">K234*1.6</f>
        <v>205.5872</v>
      </c>
      <c r="P234" s="69">
        <f t="shared" ref="P234:P270" si="130">CEILING(Q217,0.5)</f>
        <v>193</v>
      </c>
      <c r="Q234" s="24">
        <f t="shared" si="125"/>
        <v>244.55520000000001</v>
      </c>
    </row>
    <row r="235" spans="1:17" ht="21" customHeight="1" thickBot="1">
      <c r="H235" s="24">
        <f>Лист1!B489*1.5</f>
        <v>52.548749999999998</v>
      </c>
      <c r="J235" s="160" t="s">
        <v>516</v>
      </c>
      <c r="K235" s="35">
        <v>130</v>
      </c>
      <c r="L235" s="53">
        <f t="shared" si="126"/>
        <v>214.5</v>
      </c>
      <c r="M235" s="3">
        <f t="shared" si="127"/>
        <v>214.5</v>
      </c>
      <c r="N235" s="3">
        <f t="shared" si="128"/>
        <v>208</v>
      </c>
      <c r="O235" s="3">
        <f t="shared" si="129"/>
        <v>208</v>
      </c>
      <c r="P235" s="70">
        <f t="shared" si="130"/>
        <v>195</v>
      </c>
      <c r="Q235" s="24">
        <f t="shared" si="125"/>
        <v>248.15159999999997</v>
      </c>
    </row>
    <row r="236" spans="1:17" ht="21" customHeight="1" thickBot="1">
      <c r="H236" s="24">
        <f>Лист1!B490*1.5</f>
        <v>55.282500000000006</v>
      </c>
      <c r="J236" s="160" t="s">
        <v>517</v>
      </c>
      <c r="K236" s="35">
        <v>134.86500000000001</v>
      </c>
      <c r="L236" s="53">
        <f t="shared" si="126"/>
        <v>223</v>
      </c>
      <c r="M236" s="3">
        <f t="shared" si="127"/>
        <v>222.52725000000001</v>
      </c>
      <c r="N236" s="3">
        <f t="shared" si="128"/>
        <v>216</v>
      </c>
      <c r="O236" s="3">
        <f t="shared" si="129"/>
        <v>215.78400000000002</v>
      </c>
      <c r="P236" s="70">
        <f t="shared" si="130"/>
        <v>202.5</v>
      </c>
      <c r="Q236" s="24">
        <f t="shared" si="125"/>
        <v>249.94979999999998</v>
      </c>
    </row>
    <row r="237" spans="1:17" ht="21" customHeight="1" thickBot="1">
      <c r="H237" s="24">
        <f>Лист1!B491*1.5</f>
        <v>57.813750000000006</v>
      </c>
      <c r="J237" s="160" t="s">
        <v>518</v>
      </c>
      <c r="K237" s="35">
        <v>135.94391999999999</v>
      </c>
      <c r="L237" s="53">
        <f t="shared" si="126"/>
        <v>224.5</v>
      </c>
      <c r="M237" s="3">
        <f t="shared" si="127"/>
        <v>224.30746799999997</v>
      </c>
      <c r="N237" s="3">
        <f t="shared" si="128"/>
        <v>218</v>
      </c>
      <c r="O237" s="3">
        <f t="shared" si="129"/>
        <v>217.51027199999999</v>
      </c>
      <c r="P237" s="70">
        <f t="shared" si="130"/>
        <v>204</v>
      </c>
      <c r="Q237" s="24">
        <f t="shared" si="125"/>
        <v>249.94979999999998</v>
      </c>
    </row>
    <row r="238" spans="1:17" ht="21" customHeight="1" thickBot="1">
      <c r="H238" s="24">
        <f>Лист1!B492*1.5</f>
        <v>60.547499999999999</v>
      </c>
      <c r="J238" s="160" t="s">
        <v>519</v>
      </c>
      <c r="K238" s="35">
        <v>137.02284</v>
      </c>
      <c r="L238" s="53">
        <f t="shared" si="126"/>
        <v>226.5</v>
      </c>
      <c r="M238" s="3">
        <f t="shared" si="127"/>
        <v>226.08768599999999</v>
      </c>
      <c r="N238" s="3">
        <f t="shared" si="128"/>
        <v>219.5</v>
      </c>
      <c r="O238" s="3">
        <f t="shared" si="129"/>
        <v>219.23654400000001</v>
      </c>
      <c r="P238" s="70">
        <f t="shared" si="130"/>
        <v>206</v>
      </c>
      <c r="Q238" s="24">
        <f t="shared" si="125"/>
        <v>251.74800000000005</v>
      </c>
    </row>
    <row r="239" spans="1:17" ht="21" customHeight="1" thickBot="1">
      <c r="H239" s="24">
        <f>Лист1!B493*1.5</f>
        <v>67.230000000000018</v>
      </c>
      <c r="J239" s="160" t="s">
        <v>520</v>
      </c>
      <c r="K239" s="35">
        <v>138.10176000000001</v>
      </c>
      <c r="L239" s="53">
        <f t="shared" si="126"/>
        <v>228</v>
      </c>
      <c r="M239" s="3">
        <f t="shared" si="127"/>
        <v>227.86790400000001</v>
      </c>
      <c r="N239" s="3">
        <f t="shared" si="128"/>
        <v>221</v>
      </c>
      <c r="O239" s="3">
        <f t="shared" si="129"/>
        <v>220.96281600000003</v>
      </c>
      <c r="P239" s="70">
        <f t="shared" si="130"/>
        <v>207.5</v>
      </c>
      <c r="Q239" s="24">
        <f t="shared" si="125"/>
        <v>253.54619999999994</v>
      </c>
    </row>
    <row r="240" spans="1:17" ht="21" customHeight="1" thickBot="1">
      <c r="H240" s="24">
        <f>Лист1!B494*1.5</f>
        <v>73.001249999999999</v>
      </c>
      <c r="J240" s="160" t="s">
        <v>521</v>
      </c>
      <c r="K240" s="35">
        <v>154.64520000000002</v>
      </c>
      <c r="L240" s="53">
        <f t="shared" si="126"/>
        <v>255.5</v>
      </c>
      <c r="M240" s="3">
        <f t="shared" si="127"/>
        <v>255.16458</v>
      </c>
      <c r="N240" s="3">
        <f t="shared" si="128"/>
        <v>247.5</v>
      </c>
      <c r="O240" s="3">
        <f t="shared" si="129"/>
        <v>247.43232000000003</v>
      </c>
      <c r="P240" s="70">
        <f t="shared" si="130"/>
        <v>232</v>
      </c>
      <c r="Q240" s="24">
        <f t="shared" si="125"/>
        <v>253.54619999999994</v>
      </c>
    </row>
    <row r="241" spans="8:17" ht="21" customHeight="1" thickBot="1">
      <c r="H241" s="24">
        <f>Лист1!B495*1.5</f>
        <v>118.86750000000001</v>
      </c>
      <c r="J241" s="160" t="s">
        <v>522</v>
      </c>
      <c r="K241" s="35">
        <v>154.64520000000002</v>
      </c>
      <c r="L241" s="53">
        <f t="shared" si="126"/>
        <v>255.5</v>
      </c>
      <c r="M241" s="3">
        <f t="shared" si="127"/>
        <v>255.16458</v>
      </c>
      <c r="N241" s="3">
        <f t="shared" si="128"/>
        <v>247.5</v>
      </c>
      <c r="O241" s="3">
        <f t="shared" si="129"/>
        <v>247.43232000000003</v>
      </c>
      <c r="P241" s="70">
        <f t="shared" si="130"/>
        <v>232</v>
      </c>
      <c r="Q241" s="24">
        <f t="shared" si="125"/>
        <v>255.34440000000006</v>
      </c>
    </row>
    <row r="242" spans="8:17" ht="21" customHeight="1" thickBot="1">
      <c r="H242" s="24">
        <f>Лист1!B496*1.5</f>
        <v>131.11874999999998</v>
      </c>
      <c r="J242" s="160" t="s">
        <v>523</v>
      </c>
      <c r="K242" s="35">
        <v>155.84399999999999</v>
      </c>
      <c r="L242" s="53">
        <f t="shared" si="126"/>
        <v>257.5</v>
      </c>
      <c r="M242" s="3">
        <f t="shared" si="127"/>
        <v>257.14259999999996</v>
      </c>
      <c r="N242" s="3">
        <f t="shared" si="128"/>
        <v>249.5</v>
      </c>
      <c r="O242" s="3">
        <f t="shared" si="129"/>
        <v>249.35040000000001</v>
      </c>
      <c r="P242" s="70">
        <f t="shared" si="130"/>
        <v>234</v>
      </c>
      <c r="Q242" s="24">
        <f t="shared" si="125"/>
        <v>255.34440000000006</v>
      </c>
    </row>
    <row r="243" spans="8:17" ht="21" customHeight="1" thickBot="1">
      <c r="H243" s="24">
        <f>Лист1!B497*1.5</f>
        <v>142.05375000000001</v>
      </c>
      <c r="J243" s="160" t="s">
        <v>524</v>
      </c>
      <c r="K243" s="35">
        <v>157.0428</v>
      </c>
      <c r="L243" s="53">
        <f t="shared" si="126"/>
        <v>259.5</v>
      </c>
      <c r="M243" s="3">
        <f t="shared" si="127"/>
        <v>259.12061999999997</v>
      </c>
      <c r="N243" s="3">
        <f t="shared" si="128"/>
        <v>251.5</v>
      </c>
      <c r="O243" s="3">
        <f t="shared" si="129"/>
        <v>251.26848000000001</v>
      </c>
      <c r="P243" s="70">
        <f t="shared" si="130"/>
        <v>236</v>
      </c>
      <c r="Q243" s="24">
        <f t="shared" si="125"/>
        <v>257.14259999999996</v>
      </c>
    </row>
    <row r="244" spans="8:17" ht="21" customHeight="1" thickBot="1">
      <c r="H244" s="24">
        <f>Лист1!B498*1.5</f>
        <v>149.14125000000001</v>
      </c>
      <c r="J244" s="160" t="s">
        <v>525</v>
      </c>
      <c r="K244" s="35">
        <v>158.24159999999998</v>
      </c>
      <c r="L244" s="53">
        <f t="shared" si="126"/>
        <v>261.5</v>
      </c>
      <c r="M244" s="3">
        <f t="shared" si="127"/>
        <v>261.09863999999993</v>
      </c>
      <c r="N244" s="3">
        <f t="shared" si="128"/>
        <v>253.5</v>
      </c>
      <c r="O244" s="3">
        <f t="shared" si="129"/>
        <v>253.18655999999999</v>
      </c>
      <c r="P244" s="70">
        <f t="shared" si="130"/>
        <v>237.5</v>
      </c>
      <c r="Q244" s="24">
        <f t="shared" si="125"/>
        <v>258.94079999999997</v>
      </c>
    </row>
    <row r="245" spans="8:17" ht="21" customHeight="1" thickBot="1">
      <c r="H245" s="24">
        <f>Лист1!B499*1.5</f>
        <v>154.71000000000004</v>
      </c>
      <c r="J245" s="160" t="s">
        <v>526</v>
      </c>
      <c r="K245" s="35">
        <v>162.51839999999999</v>
      </c>
      <c r="L245" s="53">
        <f t="shared" si="126"/>
        <v>268.5</v>
      </c>
      <c r="M245" s="3">
        <f t="shared" si="127"/>
        <v>268.15535999999997</v>
      </c>
      <c r="N245" s="3">
        <f t="shared" si="128"/>
        <v>260.5</v>
      </c>
      <c r="O245" s="3">
        <f t="shared" si="129"/>
        <v>260.02943999999997</v>
      </c>
      <c r="P245" s="70">
        <f t="shared" si="130"/>
        <v>244</v>
      </c>
      <c r="Q245" s="24">
        <f t="shared" si="125"/>
        <v>276.20352000000003</v>
      </c>
    </row>
    <row r="246" spans="8:17" ht="21" customHeight="1" thickBot="1">
      <c r="H246" s="24">
        <f>Лист1!B500*1.5</f>
        <v>174.25124999999997</v>
      </c>
      <c r="J246" s="160" t="s">
        <v>527</v>
      </c>
      <c r="K246" s="35">
        <v>159.44039999999998</v>
      </c>
      <c r="L246" s="53">
        <f t="shared" si="126"/>
        <v>263.5</v>
      </c>
      <c r="M246" s="3">
        <f t="shared" si="127"/>
        <v>263.07665999999995</v>
      </c>
      <c r="N246" s="3">
        <f t="shared" si="128"/>
        <v>255.5</v>
      </c>
      <c r="O246" s="3">
        <f t="shared" si="129"/>
        <v>255.10463999999999</v>
      </c>
      <c r="P246" s="70">
        <f t="shared" si="130"/>
        <v>239.5</v>
      </c>
      <c r="Q246" s="24">
        <f t="shared" si="125"/>
        <v>278.12159999999994</v>
      </c>
    </row>
    <row r="247" spans="8:17" ht="21" customHeight="1" thickBot="1">
      <c r="H247" s="24">
        <f>Лист1!B501*1.5</f>
        <v>190.14750000000004</v>
      </c>
      <c r="J247" s="160" t="s">
        <v>528</v>
      </c>
      <c r="K247" s="35">
        <v>160.63920000000002</v>
      </c>
      <c r="L247" s="53">
        <f t="shared" si="126"/>
        <v>265.5</v>
      </c>
      <c r="M247" s="3">
        <f t="shared" si="127"/>
        <v>265.05468000000002</v>
      </c>
      <c r="N247" s="3">
        <f t="shared" si="128"/>
        <v>257.5</v>
      </c>
      <c r="O247" s="3">
        <f t="shared" si="129"/>
        <v>257.02272000000005</v>
      </c>
      <c r="P247" s="70">
        <f t="shared" si="130"/>
        <v>241</v>
      </c>
      <c r="Q247" s="24">
        <f t="shared" si="125"/>
        <v>286.81289999999996</v>
      </c>
    </row>
    <row r="248" spans="8:17" ht="21" customHeight="1" thickBot="1">
      <c r="H248" s="24">
        <f>Лист1!B502*1.5</f>
        <v>207.15749999999997</v>
      </c>
      <c r="J248" s="160" t="s">
        <v>529</v>
      </c>
      <c r="K248" s="35">
        <v>161.83799999999997</v>
      </c>
      <c r="L248" s="53">
        <f t="shared" si="126"/>
        <v>267.5</v>
      </c>
      <c r="M248" s="3">
        <f t="shared" si="127"/>
        <v>267.03269999999992</v>
      </c>
      <c r="N248" s="3">
        <f t="shared" si="128"/>
        <v>259</v>
      </c>
      <c r="O248" s="3">
        <f t="shared" si="129"/>
        <v>258.94079999999997</v>
      </c>
      <c r="P248" s="70">
        <f t="shared" si="130"/>
        <v>243</v>
      </c>
      <c r="Q248" s="24">
        <f t="shared" si="125"/>
        <v>288.79091999999997</v>
      </c>
    </row>
    <row r="249" spans="8:17" ht="21" customHeight="1" thickBot="1">
      <c r="H249" s="24">
        <f>Лист1!B503*1.5</f>
        <v>229.73624999999998</v>
      </c>
      <c r="J249" s="160" t="s">
        <v>530</v>
      </c>
      <c r="K249" s="35">
        <v>161.83799999999997</v>
      </c>
      <c r="L249" s="53">
        <f t="shared" si="126"/>
        <v>267.5</v>
      </c>
      <c r="M249" s="3">
        <f t="shared" si="127"/>
        <v>267.03269999999992</v>
      </c>
      <c r="N249" s="3">
        <f t="shared" si="128"/>
        <v>259</v>
      </c>
      <c r="O249" s="3">
        <f t="shared" si="129"/>
        <v>258.94079999999997</v>
      </c>
      <c r="P249" s="70">
        <f t="shared" si="130"/>
        <v>243</v>
      </c>
      <c r="Q249" s="24">
        <f t="shared" si="125"/>
        <v>290.76893999999993</v>
      </c>
    </row>
    <row r="250" spans="8:17" ht="21" customHeight="1" thickBot="1">
      <c r="H250" s="24">
        <f>Лист1!B504*1.5</f>
        <v>331.84687499999995</v>
      </c>
      <c r="J250" s="160" t="s">
        <v>531</v>
      </c>
      <c r="K250" s="35">
        <v>163.0368</v>
      </c>
      <c r="L250" s="53">
        <f t="shared" si="126"/>
        <v>269.5</v>
      </c>
      <c r="M250" s="3">
        <f t="shared" si="127"/>
        <v>269.01071999999999</v>
      </c>
      <c r="N250" s="3">
        <f t="shared" si="128"/>
        <v>261</v>
      </c>
      <c r="O250" s="3">
        <f t="shared" si="129"/>
        <v>260.85888</v>
      </c>
      <c r="P250" s="70">
        <f t="shared" si="130"/>
        <v>245</v>
      </c>
      <c r="Q250" s="24">
        <f t="shared" si="125"/>
        <v>290.76893999999993</v>
      </c>
    </row>
    <row r="251" spans="8:17" ht="21" customHeight="1" thickBot="1">
      <c r="H251" s="24">
        <f>Лист1!B505*1.5</f>
        <v>350.83124999999995</v>
      </c>
      <c r="J251" s="160" t="s">
        <v>532</v>
      </c>
      <c r="K251" s="35">
        <v>163.0368</v>
      </c>
      <c r="L251" s="53">
        <f t="shared" si="126"/>
        <v>269.5</v>
      </c>
      <c r="M251" s="3">
        <f t="shared" si="127"/>
        <v>269.01071999999999</v>
      </c>
      <c r="N251" s="3">
        <f t="shared" si="128"/>
        <v>261</v>
      </c>
      <c r="O251" s="3">
        <f t="shared" si="129"/>
        <v>260.85888</v>
      </c>
      <c r="P251" s="70">
        <f t="shared" si="130"/>
        <v>245</v>
      </c>
      <c r="Q251" s="24">
        <f t="shared" si="125"/>
        <v>292.74695999999994</v>
      </c>
    </row>
    <row r="252" spans="8:17" ht="21" customHeight="1" thickBot="1">
      <c r="H252" s="24">
        <f>Лист1!B506*1.5</f>
        <v>373.10624999999999</v>
      </c>
      <c r="J252" s="160" t="s">
        <v>533</v>
      </c>
      <c r="K252" s="35">
        <v>165.43439999999998</v>
      </c>
      <c r="L252" s="53">
        <f t="shared" si="126"/>
        <v>273</v>
      </c>
      <c r="M252" s="3">
        <f t="shared" si="127"/>
        <v>272.96675999999997</v>
      </c>
      <c r="N252" s="3">
        <f t="shared" si="128"/>
        <v>265</v>
      </c>
      <c r="O252" s="3">
        <f t="shared" si="129"/>
        <v>264.69504000000001</v>
      </c>
      <c r="P252" s="70">
        <f t="shared" si="130"/>
        <v>248.5</v>
      </c>
      <c r="Q252" s="24">
        <f t="shared" si="125"/>
        <v>301.61807999999996</v>
      </c>
    </row>
    <row r="253" spans="8:17" ht="21" customHeight="1" thickBot="1">
      <c r="H253" s="24">
        <f>Лист1!B507*1.5</f>
        <v>424.69312499999995</v>
      </c>
      <c r="J253" s="160" t="s">
        <v>534</v>
      </c>
      <c r="K253" s="35">
        <v>166.63319999999999</v>
      </c>
      <c r="L253" s="53">
        <f t="shared" si="126"/>
        <v>275</v>
      </c>
      <c r="M253" s="3">
        <f t="shared" si="127"/>
        <v>274.94477999999998</v>
      </c>
      <c r="N253" s="3">
        <f t="shared" si="128"/>
        <v>267</v>
      </c>
      <c r="O253" s="3">
        <f t="shared" si="129"/>
        <v>266.61311999999998</v>
      </c>
      <c r="P253" s="70">
        <f t="shared" si="130"/>
        <v>250</v>
      </c>
      <c r="Q253" s="24">
        <f t="shared" si="125"/>
        <v>310.48919999999993</v>
      </c>
    </row>
    <row r="254" spans="8:17" ht="21" customHeight="1" thickBot="1">
      <c r="H254" s="24">
        <f>Лист1!B508*1.5</f>
        <v>472.63500000000005</v>
      </c>
      <c r="J254" s="160" t="s">
        <v>535</v>
      </c>
      <c r="K254" s="35">
        <v>166.63319999999999</v>
      </c>
      <c r="L254" s="53">
        <f t="shared" si="126"/>
        <v>275</v>
      </c>
      <c r="M254" s="3">
        <f t="shared" si="127"/>
        <v>274.94477999999998</v>
      </c>
      <c r="N254" s="3">
        <f t="shared" si="128"/>
        <v>267</v>
      </c>
      <c r="O254" s="3">
        <f t="shared" si="129"/>
        <v>266.61311999999998</v>
      </c>
      <c r="P254" s="70">
        <f t="shared" si="130"/>
        <v>250</v>
      </c>
    </row>
    <row r="255" spans="8:17" ht="21" customHeight="1" thickBot="1">
      <c r="H255" s="24">
        <f>Лист1!B509*1.5</f>
        <v>525.69000000000005</v>
      </c>
      <c r="J255" s="160" t="s">
        <v>536</v>
      </c>
      <c r="K255" s="35">
        <v>167.83200000000002</v>
      </c>
      <c r="L255" s="53">
        <f t="shared" si="126"/>
        <v>277</v>
      </c>
      <c r="M255" s="3">
        <f t="shared" si="127"/>
        <v>276.9228</v>
      </c>
      <c r="N255" s="3">
        <f t="shared" si="128"/>
        <v>269</v>
      </c>
      <c r="O255" s="3">
        <f t="shared" si="129"/>
        <v>268.53120000000007</v>
      </c>
      <c r="P255" s="70">
        <f t="shared" si="130"/>
        <v>252</v>
      </c>
    </row>
    <row r="256" spans="8:17" ht="21" customHeight="1" thickBot="1">
      <c r="H256" s="24">
        <f>Лист1!B510*1.5</f>
        <v>587.85749999999996</v>
      </c>
      <c r="J256" s="160" t="s">
        <v>537</v>
      </c>
      <c r="K256" s="35">
        <v>169.03079999999997</v>
      </c>
      <c r="L256" s="53">
        <f t="shared" si="126"/>
        <v>279</v>
      </c>
      <c r="M256" s="3">
        <f t="shared" si="127"/>
        <v>278.90081999999995</v>
      </c>
      <c r="N256" s="3">
        <f t="shared" si="128"/>
        <v>270.5</v>
      </c>
      <c r="O256" s="3">
        <f t="shared" si="129"/>
        <v>270.44927999999999</v>
      </c>
      <c r="P256" s="70">
        <f t="shared" si="130"/>
        <v>254</v>
      </c>
      <c r="Q256" s="24">
        <f t="shared" ref="Q256:Q291" si="131">K273*1.5</f>
        <v>78.66</v>
      </c>
    </row>
    <row r="257" spans="1:17" ht="21" customHeight="1" thickBot="1">
      <c r="H257" s="24">
        <f>Лист1!B511*1.5</f>
        <v>647.54437499999995</v>
      </c>
      <c r="J257" s="160" t="s">
        <v>538</v>
      </c>
      <c r="K257" s="35">
        <v>169.03079999999997</v>
      </c>
      <c r="L257" s="53">
        <f t="shared" si="126"/>
        <v>279</v>
      </c>
      <c r="M257" s="3">
        <f t="shared" si="127"/>
        <v>278.90081999999995</v>
      </c>
      <c r="N257" s="3">
        <f t="shared" si="128"/>
        <v>270.5</v>
      </c>
      <c r="O257" s="3">
        <f t="shared" si="129"/>
        <v>270.44927999999999</v>
      </c>
      <c r="P257" s="70">
        <f t="shared" si="130"/>
        <v>254</v>
      </c>
      <c r="Q257" s="24">
        <f t="shared" si="131"/>
        <v>78.989999999999995</v>
      </c>
    </row>
    <row r="258" spans="1:17" ht="21" customHeight="1" thickBot="1">
      <c r="H258" s="24">
        <f>Лист1!B512*1.5</f>
        <v>694.06875000000002</v>
      </c>
      <c r="J258" s="160" t="s">
        <v>539</v>
      </c>
      <c r="K258" s="35">
        <v>170.22960000000003</v>
      </c>
      <c r="L258" s="53">
        <f t="shared" si="126"/>
        <v>281</v>
      </c>
      <c r="M258" s="3">
        <f t="shared" si="127"/>
        <v>280.87884000000003</v>
      </c>
      <c r="N258" s="3">
        <f t="shared" si="128"/>
        <v>272.5</v>
      </c>
      <c r="O258" s="3">
        <f t="shared" si="129"/>
        <v>272.36736000000008</v>
      </c>
      <c r="P258" s="70">
        <f t="shared" si="130"/>
        <v>255.5</v>
      </c>
      <c r="Q258" s="24">
        <f t="shared" si="131"/>
        <v>79.320000000000007</v>
      </c>
    </row>
    <row r="259" spans="1:17" ht="21" customHeight="1" thickBot="1">
      <c r="H259" s="24">
        <f>Лист1!B513*1.5</f>
        <v>776.18250000000012</v>
      </c>
      <c r="J259" s="160" t="s">
        <v>540</v>
      </c>
      <c r="K259" s="35">
        <v>170.22960000000003</v>
      </c>
      <c r="L259" s="53">
        <f t="shared" si="126"/>
        <v>281</v>
      </c>
      <c r="M259" s="3">
        <f t="shared" si="127"/>
        <v>280.87884000000003</v>
      </c>
      <c r="N259" s="3">
        <f t="shared" si="128"/>
        <v>272.5</v>
      </c>
      <c r="O259" s="3">
        <f t="shared" si="129"/>
        <v>272.36736000000008</v>
      </c>
      <c r="P259" s="70">
        <f t="shared" si="130"/>
        <v>255.5</v>
      </c>
      <c r="Q259" s="24">
        <f t="shared" si="131"/>
        <v>79.650000000000006</v>
      </c>
    </row>
    <row r="260" spans="1:17" ht="21" customHeight="1" thickBot="1">
      <c r="B260" s="81" t="s">
        <v>634</v>
      </c>
      <c r="C260" s="78" t="s">
        <v>790</v>
      </c>
      <c r="E260" s="78" t="s">
        <v>791</v>
      </c>
      <c r="G260" s="78" t="s">
        <v>635</v>
      </c>
      <c r="J260" s="160" t="s">
        <v>541</v>
      </c>
      <c r="K260" s="35">
        <v>171.42839999999998</v>
      </c>
      <c r="L260" s="53">
        <f t="shared" si="126"/>
        <v>283</v>
      </c>
      <c r="M260" s="3">
        <f t="shared" si="127"/>
        <v>282.85685999999998</v>
      </c>
      <c r="N260" s="3">
        <f t="shared" si="128"/>
        <v>274.5</v>
      </c>
      <c r="O260" s="3">
        <f t="shared" si="129"/>
        <v>274.28543999999999</v>
      </c>
      <c r="P260" s="70">
        <f t="shared" si="130"/>
        <v>257.5</v>
      </c>
      <c r="Q260" s="24">
        <f t="shared" si="131"/>
        <v>82.62</v>
      </c>
    </row>
    <row r="261" spans="1:17" ht="21" customHeight="1" thickBot="1">
      <c r="A261" s="168" t="s">
        <v>750</v>
      </c>
      <c r="B261" s="13">
        <v>803.71199999999999</v>
      </c>
      <c r="C261" s="27">
        <f>CEILING(D261,0.5)</f>
        <v>1326.5</v>
      </c>
      <c r="D261" s="1">
        <f>B261*1.65</f>
        <v>1326.1247999999998</v>
      </c>
      <c r="E261" s="1">
        <f>CEILING(F261,0.5)</f>
        <v>1286</v>
      </c>
      <c r="F261" s="1">
        <f>B261*1.6</f>
        <v>1285.9392</v>
      </c>
      <c r="G261" s="69">
        <f>CEILING(H261,0.5)</f>
        <v>1206</v>
      </c>
      <c r="H261" s="24">
        <f>B261*1.5</f>
        <v>1205.568</v>
      </c>
      <c r="J261" s="160" t="s">
        <v>542</v>
      </c>
      <c r="K261" s="35">
        <v>172.62719999999999</v>
      </c>
      <c r="L261" s="53">
        <f t="shared" si="126"/>
        <v>285</v>
      </c>
      <c r="M261" s="3">
        <f t="shared" si="127"/>
        <v>284.83487999999994</v>
      </c>
      <c r="N261" s="3">
        <f t="shared" si="128"/>
        <v>276.5</v>
      </c>
      <c r="O261" s="3">
        <f t="shared" si="129"/>
        <v>276.20351999999997</v>
      </c>
      <c r="P261" s="70">
        <f t="shared" si="130"/>
        <v>259</v>
      </c>
      <c r="Q261" s="24">
        <f t="shared" si="131"/>
        <v>82.92</v>
      </c>
    </row>
    <row r="262" spans="1:17" ht="21" customHeight="1" thickBot="1">
      <c r="A262" s="169" t="s">
        <v>751</v>
      </c>
      <c r="B262" s="38">
        <v>803.71199999999999</v>
      </c>
      <c r="C262" s="29">
        <f>CEILING(D262,0.5)</f>
        <v>1326.5</v>
      </c>
      <c r="D262" s="4">
        <f>B262*1.65</f>
        <v>1326.1247999999998</v>
      </c>
      <c r="E262" s="4">
        <f>CEILING(F262,0.5)</f>
        <v>1286</v>
      </c>
      <c r="F262" s="4">
        <f>B262*1.6</f>
        <v>1285.9392</v>
      </c>
      <c r="G262" s="71">
        <f>CEILING(H262,0.5)</f>
        <v>1206</v>
      </c>
      <c r="H262" s="24">
        <f>B262*1.5</f>
        <v>1205.568</v>
      </c>
      <c r="I262" s="72"/>
      <c r="J262" s="160" t="s">
        <v>543</v>
      </c>
      <c r="K262" s="35">
        <v>184.13568000000001</v>
      </c>
      <c r="L262" s="53">
        <f t="shared" si="126"/>
        <v>304</v>
      </c>
      <c r="M262" s="3">
        <f t="shared" si="127"/>
        <v>303.82387199999999</v>
      </c>
      <c r="N262" s="3">
        <f t="shared" si="128"/>
        <v>295</v>
      </c>
      <c r="O262" s="3">
        <f t="shared" si="129"/>
        <v>294.61708800000002</v>
      </c>
      <c r="P262" s="70">
        <f t="shared" si="130"/>
        <v>276.5</v>
      </c>
      <c r="Q262" s="24">
        <f t="shared" si="131"/>
        <v>83.175000000000011</v>
      </c>
    </row>
    <row r="263" spans="1:17" ht="21" customHeight="1" thickBot="1">
      <c r="C263" s="11"/>
      <c r="D263" s="76"/>
      <c r="E263" s="11"/>
      <c r="F263" s="76"/>
      <c r="G263" s="11"/>
      <c r="I263" s="73"/>
      <c r="J263" s="160" t="s">
        <v>544</v>
      </c>
      <c r="K263" s="35">
        <v>185.41439999999997</v>
      </c>
      <c r="L263" s="53">
        <f t="shared" si="126"/>
        <v>306</v>
      </c>
      <c r="M263" s="3">
        <f t="shared" si="127"/>
        <v>305.93375999999995</v>
      </c>
      <c r="N263" s="3">
        <f t="shared" si="128"/>
        <v>297</v>
      </c>
      <c r="O263" s="3">
        <f t="shared" si="129"/>
        <v>296.66303999999997</v>
      </c>
      <c r="P263" s="70">
        <f t="shared" si="130"/>
        <v>278.5</v>
      </c>
      <c r="Q263" s="24">
        <f t="shared" si="131"/>
        <v>83.429999999999993</v>
      </c>
    </row>
    <row r="264" spans="1:17" ht="21" customHeight="1" thickBot="1">
      <c r="A264" s="80" t="s">
        <v>118</v>
      </c>
      <c r="B264" s="81" t="s">
        <v>634</v>
      </c>
      <c r="C264" s="78" t="s">
        <v>790</v>
      </c>
      <c r="E264" s="78" t="s">
        <v>791</v>
      </c>
      <c r="G264" s="78" t="s">
        <v>635</v>
      </c>
      <c r="I264" s="73"/>
      <c r="J264" s="160" t="s">
        <v>545</v>
      </c>
      <c r="K264" s="35">
        <v>191.20859999999996</v>
      </c>
      <c r="L264" s="53">
        <f t="shared" si="126"/>
        <v>315.5</v>
      </c>
      <c r="M264" s="3">
        <f t="shared" si="127"/>
        <v>315.49418999999995</v>
      </c>
      <c r="N264" s="3">
        <f t="shared" si="128"/>
        <v>306</v>
      </c>
      <c r="O264" s="3">
        <f t="shared" si="129"/>
        <v>305.93375999999995</v>
      </c>
      <c r="P264" s="70">
        <f t="shared" si="130"/>
        <v>287</v>
      </c>
      <c r="Q264" s="24">
        <f t="shared" si="131"/>
        <v>87.06</v>
      </c>
    </row>
    <row r="265" spans="1:17" ht="21" customHeight="1" thickBot="1">
      <c r="A265" s="170" t="s">
        <v>436</v>
      </c>
      <c r="B265" s="12">
        <v>25.74</v>
      </c>
      <c r="C265" s="27">
        <f t="shared" ref="C265:C297" si="132">CEILING(D265,0.5)</f>
        <v>42.5</v>
      </c>
      <c r="D265" s="1">
        <f t="shared" ref="D265:D297" si="133">B265*1.65</f>
        <v>42.470999999999997</v>
      </c>
      <c r="E265" s="1">
        <f t="shared" ref="E265:E297" si="134">CEILING(F265,0.5)</f>
        <v>41.5</v>
      </c>
      <c r="F265" s="1">
        <f t="shared" ref="F265:F297" si="135">B265*1.6</f>
        <v>41.183999999999997</v>
      </c>
      <c r="G265" s="69">
        <f t="shared" ref="G265:G328" si="136">CEILING(H265,0.5)</f>
        <v>39</v>
      </c>
      <c r="H265" s="24">
        <f t="shared" ref="H265:H297" si="137">B265*1.5</f>
        <v>38.61</v>
      </c>
      <c r="I265" s="73"/>
      <c r="J265" s="160" t="s">
        <v>546</v>
      </c>
      <c r="K265" s="35">
        <v>192.52727999999999</v>
      </c>
      <c r="L265" s="53">
        <f t="shared" si="126"/>
        <v>318</v>
      </c>
      <c r="M265" s="3">
        <f t="shared" si="127"/>
        <v>317.67001199999999</v>
      </c>
      <c r="N265" s="3">
        <f t="shared" si="128"/>
        <v>308.5</v>
      </c>
      <c r="O265" s="3">
        <f t="shared" si="129"/>
        <v>308.04364800000002</v>
      </c>
      <c r="P265" s="70">
        <f t="shared" si="130"/>
        <v>289</v>
      </c>
      <c r="Q265" s="24">
        <f t="shared" si="131"/>
        <v>87.314999999999998</v>
      </c>
    </row>
    <row r="266" spans="1:17" ht="21" customHeight="1" thickBot="1">
      <c r="A266" s="171" t="s">
        <v>437</v>
      </c>
      <c r="B266" s="35">
        <v>26.64</v>
      </c>
      <c r="C266" s="28">
        <f t="shared" si="132"/>
        <v>44</v>
      </c>
      <c r="D266" s="3">
        <f t="shared" si="133"/>
        <v>43.955999999999996</v>
      </c>
      <c r="E266" s="3">
        <f t="shared" si="134"/>
        <v>43</v>
      </c>
      <c r="F266" s="3">
        <f t="shared" si="135"/>
        <v>42.624000000000002</v>
      </c>
      <c r="G266" s="70">
        <f t="shared" si="136"/>
        <v>40</v>
      </c>
      <c r="H266" s="24">
        <f t="shared" si="137"/>
        <v>39.96</v>
      </c>
      <c r="I266" s="172"/>
      <c r="J266" s="160" t="s">
        <v>547</v>
      </c>
      <c r="K266" s="35">
        <v>193.84595999999996</v>
      </c>
      <c r="L266" s="53">
        <f t="shared" si="126"/>
        <v>320</v>
      </c>
      <c r="M266" s="3">
        <f t="shared" si="127"/>
        <v>319.84583399999991</v>
      </c>
      <c r="N266" s="3">
        <f t="shared" si="128"/>
        <v>310.5</v>
      </c>
      <c r="O266" s="3">
        <f t="shared" si="129"/>
        <v>310.15353599999997</v>
      </c>
      <c r="P266" s="70">
        <f t="shared" si="130"/>
        <v>291</v>
      </c>
      <c r="Q266" s="24">
        <f t="shared" si="131"/>
        <v>88.710000000000008</v>
      </c>
    </row>
    <row r="267" spans="1:17" ht="21" customHeight="1" thickBot="1">
      <c r="A267" s="171" t="s">
        <v>438</v>
      </c>
      <c r="B267" s="35">
        <v>27.36</v>
      </c>
      <c r="C267" s="28">
        <f t="shared" si="132"/>
        <v>45.5</v>
      </c>
      <c r="D267" s="3">
        <f t="shared" si="133"/>
        <v>45.143999999999998</v>
      </c>
      <c r="E267" s="3">
        <f t="shared" si="134"/>
        <v>44</v>
      </c>
      <c r="F267" s="3">
        <f t="shared" si="135"/>
        <v>43.776000000000003</v>
      </c>
      <c r="G267" s="70">
        <f t="shared" si="136"/>
        <v>41.5</v>
      </c>
      <c r="H267" s="24">
        <f t="shared" si="137"/>
        <v>41.04</v>
      </c>
      <c r="I267" s="172"/>
      <c r="J267" s="160" t="s">
        <v>548</v>
      </c>
      <c r="K267" s="35">
        <v>193.84595999999996</v>
      </c>
      <c r="L267" s="53">
        <f t="shared" si="126"/>
        <v>320</v>
      </c>
      <c r="M267" s="3">
        <f t="shared" si="127"/>
        <v>319.84583399999991</v>
      </c>
      <c r="N267" s="3">
        <f t="shared" si="128"/>
        <v>310.5</v>
      </c>
      <c r="O267" s="3">
        <f t="shared" si="129"/>
        <v>310.15353599999997</v>
      </c>
      <c r="P267" s="70">
        <f t="shared" si="130"/>
        <v>291</v>
      </c>
      <c r="Q267" s="24">
        <f t="shared" si="131"/>
        <v>103.30500000000001</v>
      </c>
    </row>
    <row r="268" spans="1:17" ht="21" customHeight="1" thickBot="1">
      <c r="A268" s="171" t="s">
        <v>439</v>
      </c>
      <c r="B268" s="35">
        <v>32.89</v>
      </c>
      <c r="C268" s="28">
        <f t="shared" si="132"/>
        <v>54.5</v>
      </c>
      <c r="D268" s="3">
        <f t="shared" si="133"/>
        <v>54.268499999999996</v>
      </c>
      <c r="E268" s="3">
        <f t="shared" si="134"/>
        <v>53</v>
      </c>
      <c r="F268" s="3">
        <f t="shared" si="135"/>
        <v>52.624000000000002</v>
      </c>
      <c r="G268" s="70">
        <f t="shared" si="136"/>
        <v>49.5</v>
      </c>
      <c r="H268" s="24">
        <f t="shared" si="137"/>
        <v>49.335000000000001</v>
      </c>
      <c r="I268" s="172"/>
      <c r="J268" s="160" t="s">
        <v>549</v>
      </c>
      <c r="K268" s="35">
        <v>195.16463999999996</v>
      </c>
      <c r="L268" s="53">
        <f t="shared" si="126"/>
        <v>322.5</v>
      </c>
      <c r="M268" s="3">
        <f t="shared" si="127"/>
        <v>322.02165599999989</v>
      </c>
      <c r="N268" s="3">
        <f t="shared" si="128"/>
        <v>312.5</v>
      </c>
      <c r="O268" s="3">
        <f t="shared" si="129"/>
        <v>312.26342399999999</v>
      </c>
      <c r="P268" s="70">
        <f t="shared" si="130"/>
        <v>293</v>
      </c>
      <c r="Q268" s="24">
        <f t="shared" si="131"/>
        <v>104.02499999999999</v>
      </c>
    </row>
    <row r="269" spans="1:17" ht="21" customHeight="1" thickBot="1">
      <c r="A269" s="171" t="s">
        <v>440</v>
      </c>
      <c r="B269" s="35">
        <v>34.32</v>
      </c>
      <c r="C269" s="28">
        <f t="shared" si="132"/>
        <v>57</v>
      </c>
      <c r="D269" s="3">
        <f t="shared" si="133"/>
        <v>56.628</v>
      </c>
      <c r="E269" s="3">
        <f t="shared" si="134"/>
        <v>55</v>
      </c>
      <c r="F269" s="3">
        <f t="shared" si="135"/>
        <v>54.912000000000006</v>
      </c>
      <c r="G269" s="70">
        <f t="shared" si="136"/>
        <v>51.5</v>
      </c>
      <c r="H269" s="24">
        <f t="shared" si="137"/>
        <v>51.480000000000004</v>
      </c>
      <c r="I269" s="172"/>
      <c r="J269" s="160" t="s">
        <v>550</v>
      </c>
      <c r="K269" s="35">
        <v>201.07871999999998</v>
      </c>
      <c r="L269" s="53">
        <f t="shared" si="126"/>
        <v>332</v>
      </c>
      <c r="M269" s="3">
        <f t="shared" si="127"/>
        <v>331.77988799999991</v>
      </c>
      <c r="N269" s="3">
        <f t="shared" si="128"/>
        <v>322</v>
      </c>
      <c r="O269" s="3">
        <f t="shared" si="129"/>
        <v>321.72595200000001</v>
      </c>
      <c r="P269" s="70">
        <f t="shared" si="130"/>
        <v>302</v>
      </c>
      <c r="Q269" s="24">
        <f t="shared" si="131"/>
        <v>104.69999999999999</v>
      </c>
    </row>
    <row r="270" spans="1:17" ht="21" customHeight="1" thickBot="1">
      <c r="A270" s="171" t="s">
        <v>441</v>
      </c>
      <c r="B270" s="35">
        <v>35.520000000000003</v>
      </c>
      <c r="C270" s="28">
        <f t="shared" si="132"/>
        <v>59</v>
      </c>
      <c r="D270" s="3">
        <f t="shared" si="133"/>
        <v>58.608000000000004</v>
      </c>
      <c r="E270" s="3">
        <f t="shared" si="134"/>
        <v>57</v>
      </c>
      <c r="F270" s="3">
        <f t="shared" si="135"/>
        <v>56.832000000000008</v>
      </c>
      <c r="G270" s="70">
        <f t="shared" si="136"/>
        <v>53.5</v>
      </c>
      <c r="H270" s="24">
        <f t="shared" si="137"/>
        <v>53.28</v>
      </c>
      <c r="I270" s="172"/>
      <c r="J270" s="167" t="s">
        <v>551</v>
      </c>
      <c r="K270" s="36">
        <v>206.99279999999996</v>
      </c>
      <c r="L270" s="54">
        <f t="shared" si="126"/>
        <v>342</v>
      </c>
      <c r="M270" s="4">
        <f t="shared" si="127"/>
        <v>341.53811999999994</v>
      </c>
      <c r="N270" s="4">
        <f t="shared" si="128"/>
        <v>331.5</v>
      </c>
      <c r="O270" s="4">
        <f t="shared" si="129"/>
        <v>331.18847999999997</v>
      </c>
      <c r="P270" s="71">
        <f t="shared" si="130"/>
        <v>310.5</v>
      </c>
      <c r="Q270" s="24">
        <f t="shared" si="131"/>
        <v>107.08500000000001</v>
      </c>
    </row>
    <row r="271" spans="1:17" ht="21" customHeight="1" thickBot="1">
      <c r="A271" s="171" t="s">
        <v>442</v>
      </c>
      <c r="B271" s="35">
        <v>36.479999999999997</v>
      </c>
      <c r="C271" s="28">
        <f t="shared" si="132"/>
        <v>60.5</v>
      </c>
      <c r="D271" s="3">
        <f t="shared" si="133"/>
        <v>60.191999999999993</v>
      </c>
      <c r="E271" s="3">
        <f t="shared" si="134"/>
        <v>58.5</v>
      </c>
      <c r="F271" s="3">
        <f t="shared" si="135"/>
        <v>58.367999999999995</v>
      </c>
      <c r="G271" s="70">
        <f t="shared" si="136"/>
        <v>55</v>
      </c>
      <c r="H271" s="24">
        <f t="shared" si="137"/>
        <v>54.72</v>
      </c>
      <c r="I271" s="172"/>
      <c r="Q271" s="24">
        <f t="shared" si="131"/>
        <v>107.76</v>
      </c>
    </row>
    <row r="272" spans="1:17" ht="21" customHeight="1" thickBot="1">
      <c r="A272" s="171" t="s">
        <v>443</v>
      </c>
      <c r="B272" s="35">
        <v>38</v>
      </c>
      <c r="C272" s="28">
        <f t="shared" si="132"/>
        <v>63</v>
      </c>
      <c r="D272" s="3">
        <f t="shared" si="133"/>
        <v>62.699999999999996</v>
      </c>
      <c r="E272" s="3">
        <f t="shared" si="134"/>
        <v>61</v>
      </c>
      <c r="F272" s="3">
        <f t="shared" si="135"/>
        <v>60.800000000000004</v>
      </c>
      <c r="G272" s="70">
        <f t="shared" si="136"/>
        <v>57</v>
      </c>
      <c r="H272" s="24">
        <f t="shared" si="137"/>
        <v>57</v>
      </c>
      <c r="I272" s="145"/>
      <c r="J272" s="80" t="s">
        <v>119</v>
      </c>
      <c r="K272" s="81" t="s">
        <v>634</v>
      </c>
      <c r="L272" s="78" t="s">
        <v>790</v>
      </c>
      <c r="N272" s="78" t="s">
        <v>791</v>
      </c>
      <c r="P272" s="78" t="s">
        <v>635</v>
      </c>
      <c r="Q272" s="24">
        <f t="shared" si="131"/>
        <v>109.30500000000001</v>
      </c>
    </row>
    <row r="273" spans="1:17" ht="21" customHeight="1" thickBot="1">
      <c r="A273" s="171" t="s">
        <v>444</v>
      </c>
      <c r="B273" s="35">
        <v>43.5</v>
      </c>
      <c r="C273" s="28">
        <f t="shared" si="132"/>
        <v>72</v>
      </c>
      <c r="D273" s="3">
        <f t="shared" si="133"/>
        <v>71.774999999999991</v>
      </c>
      <c r="E273" s="3">
        <f t="shared" si="134"/>
        <v>70</v>
      </c>
      <c r="F273" s="3">
        <f t="shared" si="135"/>
        <v>69.600000000000009</v>
      </c>
      <c r="G273" s="70">
        <f t="shared" si="136"/>
        <v>65.5</v>
      </c>
      <c r="H273" s="24">
        <f t="shared" si="137"/>
        <v>65.25</v>
      </c>
      <c r="I273" s="145"/>
      <c r="J273" s="108" t="s">
        <v>552</v>
      </c>
      <c r="K273" s="12">
        <v>52.44</v>
      </c>
      <c r="L273" s="52">
        <f t="shared" ref="L273:L308" si="138">CEILING(M273,0.5)</f>
        <v>87</v>
      </c>
      <c r="M273" s="1">
        <f t="shared" ref="M273:M308" si="139">K273*1.65</f>
        <v>86.525999999999996</v>
      </c>
      <c r="N273" s="1">
        <f t="shared" ref="N273:N308" si="140">CEILING(O273,0.5)</f>
        <v>84</v>
      </c>
      <c r="O273" s="1">
        <f t="shared" ref="O273:O308" si="141">K273*1.6</f>
        <v>83.903999999999996</v>
      </c>
      <c r="P273" s="69">
        <f t="shared" ref="P273:P308" si="142">CEILING(Q256,0.5)</f>
        <v>79</v>
      </c>
      <c r="Q273" s="24">
        <f t="shared" si="131"/>
        <v>144.73499999999999</v>
      </c>
    </row>
    <row r="274" spans="1:17" ht="21" customHeight="1" thickBot="1">
      <c r="A274" s="171" t="s">
        <v>445</v>
      </c>
      <c r="B274" s="35">
        <v>46.5</v>
      </c>
      <c r="C274" s="28">
        <f t="shared" si="132"/>
        <v>77</v>
      </c>
      <c r="D274" s="3">
        <f t="shared" si="133"/>
        <v>76.724999999999994</v>
      </c>
      <c r="E274" s="3">
        <f t="shared" si="134"/>
        <v>74.5</v>
      </c>
      <c r="F274" s="3">
        <f t="shared" si="135"/>
        <v>74.400000000000006</v>
      </c>
      <c r="G274" s="70">
        <f t="shared" si="136"/>
        <v>70</v>
      </c>
      <c r="H274" s="24">
        <f t="shared" si="137"/>
        <v>69.75</v>
      </c>
      <c r="I274" s="145"/>
      <c r="J274" s="110" t="s">
        <v>553</v>
      </c>
      <c r="K274" s="35">
        <v>52.66</v>
      </c>
      <c r="L274" s="53">
        <f t="shared" si="138"/>
        <v>87</v>
      </c>
      <c r="M274" s="3">
        <f t="shared" si="139"/>
        <v>86.888999999999996</v>
      </c>
      <c r="N274" s="3">
        <f t="shared" si="140"/>
        <v>84.5</v>
      </c>
      <c r="O274" s="3">
        <f t="shared" si="141"/>
        <v>84.256</v>
      </c>
      <c r="P274" s="70">
        <f t="shared" si="142"/>
        <v>79</v>
      </c>
      <c r="Q274" s="24">
        <f t="shared" si="131"/>
        <v>144.73499999999999</v>
      </c>
    </row>
    <row r="275" spans="1:17" ht="21" customHeight="1" thickBot="1">
      <c r="A275" s="171" t="s">
        <v>446</v>
      </c>
      <c r="B275" s="35">
        <v>48</v>
      </c>
      <c r="C275" s="28">
        <f t="shared" si="132"/>
        <v>79.5</v>
      </c>
      <c r="D275" s="3">
        <f t="shared" si="133"/>
        <v>79.199999999999989</v>
      </c>
      <c r="E275" s="3">
        <f t="shared" si="134"/>
        <v>77</v>
      </c>
      <c r="F275" s="3">
        <f t="shared" si="135"/>
        <v>76.800000000000011</v>
      </c>
      <c r="G275" s="70">
        <f t="shared" si="136"/>
        <v>72</v>
      </c>
      <c r="H275" s="24">
        <f t="shared" si="137"/>
        <v>72</v>
      </c>
      <c r="I275" s="145"/>
      <c r="J275" s="110" t="s">
        <v>554</v>
      </c>
      <c r="K275" s="35">
        <v>52.88</v>
      </c>
      <c r="L275" s="53">
        <f t="shared" si="138"/>
        <v>87.5</v>
      </c>
      <c r="M275" s="3">
        <f t="shared" si="139"/>
        <v>87.251999999999995</v>
      </c>
      <c r="N275" s="3">
        <f t="shared" si="140"/>
        <v>85</v>
      </c>
      <c r="O275" s="3">
        <f t="shared" si="141"/>
        <v>84.608000000000004</v>
      </c>
      <c r="P275" s="70">
        <f t="shared" si="142"/>
        <v>79.5</v>
      </c>
      <c r="Q275" s="24">
        <f t="shared" si="131"/>
        <v>146.38499999999999</v>
      </c>
    </row>
    <row r="276" spans="1:17" ht="21" customHeight="1" thickBot="1">
      <c r="A276" s="171" t="s">
        <v>447</v>
      </c>
      <c r="B276" s="35">
        <v>49.6</v>
      </c>
      <c r="C276" s="28">
        <f t="shared" si="132"/>
        <v>82</v>
      </c>
      <c r="D276" s="3">
        <f t="shared" si="133"/>
        <v>81.84</v>
      </c>
      <c r="E276" s="3">
        <f t="shared" si="134"/>
        <v>79.5</v>
      </c>
      <c r="F276" s="3">
        <f t="shared" si="135"/>
        <v>79.360000000000014</v>
      </c>
      <c r="G276" s="70">
        <f t="shared" si="136"/>
        <v>74.5</v>
      </c>
      <c r="H276" s="24">
        <f t="shared" si="137"/>
        <v>74.400000000000006</v>
      </c>
      <c r="I276" s="145"/>
      <c r="J276" s="110" t="s">
        <v>555</v>
      </c>
      <c r="K276" s="35">
        <v>53.1</v>
      </c>
      <c r="L276" s="53">
        <f t="shared" si="138"/>
        <v>88</v>
      </c>
      <c r="M276" s="3">
        <f t="shared" si="139"/>
        <v>87.614999999999995</v>
      </c>
      <c r="N276" s="3">
        <f t="shared" si="140"/>
        <v>85</v>
      </c>
      <c r="O276" s="3">
        <f t="shared" si="141"/>
        <v>84.960000000000008</v>
      </c>
      <c r="P276" s="70">
        <f t="shared" si="142"/>
        <v>80</v>
      </c>
      <c r="Q276" s="24">
        <f t="shared" si="131"/>
        <v>148.05000000000001</v>
      </c>
    </row>
    <row r="277" spans="1:17" ht="21" customHeight="1" thickBot="1">
      <c r="A277" s="171" t="s">
        <v>448</v>
      </c>
      <c r="B277" s="35">
        <v>52.7</v>
      </c>
      <c r="C277" s="28">
        <f t="shared" si="132"/>
        <v>87</v>
      </c>
      <c r="D277" s="3">
        <f t="shared" si="133"/>
        <v>86.954999999999998</v>
      </c>
      <c r="E277" s="3">
        <f t="shared" si="134"/>
        <v>84.5</v>
      </c>
      <c r="F277" s="3">
        <f t="shared" si="135"/>
        <v>84.320000000000007</v>
      </c>
      <c r="G277" s="70">
        <f t="shared" si="136"/>
        <v>79.5</v>
      </c>
      <c r="H277" s="24">
        <f t="shared" si="137"/>
        <v>79.050000000000011</v>
      </c>
      <c r="I277" s="145"/>
      <c r="J277" s="110" t="s">
        <v>556</v>
      </c>
      <c r="K277" s="35">
        <v>55.08</v>
      </c>
      <c r="L277" s="53">
        <f t="shared" si="138"/>
        <v>91</v>
      </c>
      <c r="M277" s="3">
        <f t="shared" si="139"/>
        <v>90.881999999999991</v>
      </c>
      <c r="N277" s="3">
        <f t="shared" si="140"/>
        <v>88.5</v>
      </c>
      <c r="O277" s="3">
        <f t="shared" si="141"/>
        <v>88.128</v>
      </c>
      <c r="P277" s="70">
        <f t="shared" si="142"/>
        <v>83</v>
      </c>
      <c r="Q277" s="24">
        <f t="shared" si="131"/>
        <v>149.43</v>
      </c>
    </row>
    <row r="278" spans="1:17" ht="21" customHeight="1" thickBot="1">
      <c r="A278" s="171" t="s">
        <v>449</v>
      </c>
      <c r="B278" s="35">
        <v>54.4</v>
      </c>
      <c r="C278" s="28">
        <f t="shared" si="132"/>
        <v>90</v>
      </c>
      <c r="D278" s="3">
        <f t="shared" si="133"/>
        <v>89.759999999999991</v>
      </c>
      <c r="E278" s="3">
        <f t="shared" si="134"/>
        <v>87.5</v>
      </c>
      <c r="F278" s="3">
        <f t="shared" si="135"/>
        <v>87.04</v>
      </c>
      <c r="G278" s="70">
        <f t="shared" si="136"/>
        <v>82</v>
      </c>
      <c r="H278" s="24">
        <f t="shared" si="137"/>
        <v>81.599999999999994</v>
      </c>
      <c r="I278" s="145"/>
      <c r="J278" s="110" t="s">
        <v>557</v>
      </c>
      <c r="K278" s="35">
        <v>55.28</v>
      </c>
      <c r="L278" s="53">
        <f t="shared" si="138"/>
        <v>91.5</v>
      </c>
      <c r="M278" s="3">
        <f t="shared" si="139"/>
        <v>91.212000000000003</v>
      </c>
      <c r="N278" s="3">
        <f t="shared" si="140"/>
        <v>88.5</v>
      </c>
      <c r="O278" s="3">
        <f t="shared" si="141"/>
        <v>88.448000000000008</v>
      </c>
      <c r="P278" s="70">
        <f t="shared" si="142"/>
        <v>83</v>
      </c>
      <c r="Q278" s="24">
        <f t="shared" si="131"/>
        <v>150.79500000000002</v>
      </c>
    </row>
    <row r="279" spans="1:17" ht="21" customHeight="1" thickBot="1">
      <c r="A279" s="171" t="s">
        <v>450</v>
      </c>
      <c r="B279" s="35">
        <v>62.7</v>
      </c>
      <c r="C279" s="28">
        <f t="shared" si="132"/>
        <v>103.5</v>
      </c>
      <c r="D279" s="3">
        <f t="shared" si="133"/>
        <v>103.455</v>
      </c>
      <c r="E279" s="3">
        <f t="shared" si="134"/>
        <v>100.5</v>
      </c>
      <c r="F279" s="3">
        <f t="shared" si="135"/>
        <v>100.32000000000001</v>
      </c>
      <c r="G279" s="70">
        <f t="shared" si="136"/>
        <v>94.5</v>
      </c>
      <c r="H279" s="24">
        <f t="shared" si="137"/>
        <v>94.050000000000011</v>
      </c>
      <c r="I279" s="145"/>
      <c r="J279" s="110" t="s">
        <v>558</v>
      </c>
      <c r="K279" s="35">
        <v>55.45</v>
      </c>
      <c r="L279" s="53">
        <f t="shared" si="138"/>
        <v>91.5</v>
      </c>
      <c r="M279" s="3">
        <f t="shared" si="139"/>
        <v>91.492500000000007</v>
      </c>
      <c r="N279" s="3">
        <f t="shared" si="140"/>
        <v>89</v>
      </c>
      <c r="O279" s="3">
        <f t="shared" si="141"/>
        <v>88.720000000000013</v>
      </c>
      <c r="P279" s="70">
        <f t="shared" si="142"/>
        <v>83.5</v>
      </c>
      <c r="Q279" s="24">
        <f t="shared" si="131"/>
        <v>155.76</v>
      </c>
    </row>
    <row r="280" spans="1:17" ht="21" customHeight="1" thickBot="1">
      <c r="A280" s="171" t="s">
        <v>451</v>
      </c>
      <c r="B280" s="35">
        <v>66.650000000000006</v>
      </c>
      <c r="C280" s="28">
        <f t="shared" si="132"/>
        <v>110</v>
      </c>
      <c r="D280" s="3">
        <f t="shared" si="133"/>
        <v>109.9725</v>
      </c>
      <c r="E280" s="3">
        <f t="shared" si="134"/>
        <v>107</v>
      </c>
      <c r="F280" s="3">
        <f t="shared" si="135"/>
        <v>106.64000000000001</v>
      </c>
      <c r="G280" s="70">
        <f t="shared" si="136"/>
        <v>100</v>
      </c>
      <c r="H280" s="24">
        <f t="shared" si="137"/>
        <v>99.975000000000009</v>
      </c>
      <c r="I280" s="145"/>
      <c r="J280" s="110" t="s">
        <v>559</v>
      </c>
      <c r="K280" s="35">
        <v>55.62</v>
      </c>
      <c r="L280" s="53">
        <f t="shared" si="138"/>
        <v>92</v>
      </c>
      <c r="M280" s="3">
        <f t="shared" si="139"/>
        <v>91.772999999999996</v>
      </c>
      <c r="N280" s="3">
        <f t="shared" si="140"/>
        <v>89</v>
      </c>
      <c r="O280" s="3">
        <f t="shared" si="141"/>
        <v>88.992000000000004</v>
      </c>
      <c r="P280" s="70">
        <f t="shared" si="142"/>
        <v>83.5</v>
      </c>
      <c r="Q280" s="24">
        <f t="shared" si="131"/>
        <v>160.59</v>
      </c>
    </row>
    <row r="281" spans="1:17" ht="21" customHeight="1" thickBot="1">
      <c r="A281" s="171" t="s">
        <v>452</v>
      </c>
      <c r="B281" s="35">
        <v>69.75</v>
      </c>
      <c r="C281" s="28">
        <f t="shared" si="132"/>
        <v>115.5</v>
      </c>
      <c r="D281" s="3">
        <f t="shared" si="133"/>
        <v>115.08749999999999</v>
      </c>
      <c r="E281" s="3">
        <f t="shared" si="134"/>
        <v>112</v>
      </c>
      <c r="F281" s="3">
        <f t="shared" si="135"/>
        <v>111.60000000000001</v>
      </c>
      <c r="G281" s="70">
        <f t="shared" si="136"/>
        <v>105</v>
      </c>
      <c r="H281" s="24">
        <f t="shared" si="137"/>
        <v>104.625</v>
      </c>
      <c r="I281" s="145"/>
      <c r="J281" s="110" t="s">
        <v>560</v>
      </c>
      <c r="K281" s="35">
        <v>58.04</v>
      </c>
      <c r="L281" s="53">
        <f t="shared" si="138"/>
        <v>96</v>
      </c>
      <c r="M281" s="3">
        <f t="shared" si="139"/>
        <v>95.765999999999991</v>
      </c>
      <c r="N281" s="3">
        <f t="shared" si="140"/>
        <v>93</v>
      </c>
      <c r="O281" s="3">
        <f t="shared" si="141"/>
        <v>92.864000000000004</v>
      </c>
      <c r="P281" s="70">
        <f t="shared" si="142"/>
        <v>87.5</v>
      </c>
      <c r="Q281" s="24">
        <f t="shared" si="131"/>
        <v>162.69</v>
      </c>
    </row>
    <row r="282" spans="1:17" ht="21" customHeight="1" thickBot="1">
      <c r="A282" s="171" t="s">
        <v>453</v>
      </c>
      <c r="B282" s="35">
        <v>72</v>
      </c>
      <c r="C282" s="28">
        <f t="shared" si="132"/>
        <v>119</v>
      </c>
      <c r="D282" s="3">
        <f t="shared" si="133"/>
        <v>118.8</v>
      </c>
      <c r="E282" s="3">
        <f t="shared" si="134"/>
        <v>115.5</v>
      </c>
      <c r="F282" s="3">
        <f t="shared" si="135"/>
        <v>115.2</v>
      </c>
      <c r="G282" s="70">
        <f t="shared" si="136"/>
        <v>108</v>
      </c>
      <c r="H282" s="24">
        <f t="shared" si="137"/>
        <v>108</v>
      </c>
      <c r="I282" s="145"/>
      <c r="J282" s="110" t="s">
        <v>561</v>
      </c>
      <c r="K282" s="35">
        <v>58.21</v>
      </c>
      <c r="L282" s="53">
        <f t="shared" si="138"/>
        <v>96.5</v>
      </c>
      <c r="M282" s="3">
        <f t="shared" si="139"/>
        <v>96.046499999999995</v>
      </c>
      <c r="N282" s="3">
        <f t="shared" si="140"/>
        <v>93.5</v>
      </c>
      <c r="O282" s="3">
        <f t="shared" si="141"/>
        <v>93.13600000000001</v>
      </c>
      <c r="P282" s="70">
        <f t="shared" si="142"/>
        <v>87.5</v>
      </c>
      <c r="Q282" s="24">
        <f t="shared" si="131"/>
        <v>165.42000000000002</v>
      </c>
    </row>
    <row r="283" spans="1:17" ht="21" customHeight="1" thickBot="1">
      <c r="A283" s="171" t="s">
        <v>454</v>
      </c>
      <c r="B283" s="35">
        <v>72.849999999999994</v>
      </c>
      <c r="C283" s="28">
        <f t="shared" si="132"/>
        <v>120.5</v>
      </c>
      <c r="D283" s="3">
        <f t="shared" si="133"/>
        <v>120.20249999999999</v>
      </c>
      <c r="E283" s="3">
        <f t="shared" si="134"/>
        <v>117</v>
      </c>
      <c r="F283" s="3">
        <f t="shared" si="135"/>
        <v>116.56</v>
      </c>
      <c r="G283" s="70">
        <f t="shared" si="136"/>
        <v>109.5</v>
      </c>
      <c r="H283" s="24">
        <f t="shared" si="137"/>
        <v>109.27499999999999</v>
      </c>
      <c r="I283" s="145"/>
      <c r="J283" s="110" t="s">
        <v>562</v>
      </c>
      <c r="K283" s="35">
        <v>59.14</v>
      </c>
      <c r="L283" s="53">
        <f t="shared" si="138"/>
        <v>98</v>
      </c>
      <c r="M283" s="3">
        <f t="shared" si="139"/>
        <v>97.580999999999989</v>
      </c>
      <c r="N283" s="3">
        <f t="shared" si="140"/>
        <v>95</v>
      </c>
      <c r="O283" s="3">
        <f t="shared" si="141"/>
        <v>94.624000000000009</v>
      </c>
      <c r="P283" s="70">
        <f t="shared" si="142"/>
        <v>89</v>
      </c>
      <c r="Q283" s="24">
        <f t="shared" si="131"/>
        <v>285.07500000000005</v>
      </c>
    </row>
    <row r="284" spans="1:17" ht="21" customHeight="1" thickBot="1">
      <c r="A284" s="171" t="s">
        <v>455</v>
      </c>
      <c r="B284" s="35">
        <v>74.400000000000006</v>
      </c>
      <c r="C284" s="28">
        <f t="shared" si="132"/>
        <v>123</v>
      </c>
      <c r="D284" s="3">
        <f t="shared" si="133"/>
        <v>122.76</v>
      </c>
      <c r="E284" s="3">
        <f t="shared" si="134"/>
        <v>119.5</v>
      </c>
      <c r="F284" s="3">
        <f t="shared" si="135"/>
        <v>119.04000000000002</v>
      </c>
      <c r="G284" s="70">
        <f t="shared" si="136"/>
        <v>112</v>
      </c>
      <c r="H284" s="24">
        <f t="shared" si="137"/>
        <v>111.60000000000001</v>
      </c>
      <c r="I284" s="145"/>
      <c r="J284" s="110" t="s">
        <v>563</v>
      </c>
      <c r="K284" s="35">
        <v>68.87</v>
      </c>
      <c r="L284" s="53">
        <f t="shared" si="138"/>
        <v>114</v>
      </c>
      <c r="M284" s="3">
        <f t="shared" si="139"/>
        <v>113.63550000000001</v>
      </c>
      <c r="N284" s="3">
        <f t="shared" si="140"/>
        <v>110.5</v>
      </c>
      <c r="O284" s="3">
        <f t="shared" si="141"/>
        <v>110.19200000000001</v>
      </c>
      <c r="P284" s="70">
        <f t="shared" si="142"/>
        <v>103.5</v>
      </c>
      <c r="Q284" s="24">
        <f t="shared" si="131"/>
        <v>289.04999999999995</v>
      </c>
    </row>
    <row r="285" spans="1:17" ht="21" customHeight="1" thickBot="1">
      <c r="A285" s="171" t="s">
        <v>456</v>
      </c>
      <c r="B285" s="35">
        <v>75.95</v>
      </c>
      <c r="C285" s="28">
        <f t="shared" si="132"/>
        <v>125.5</v>
      </c>
      <c r="D285" s="3">
        <f t="shared" si="133"/>
        <v>125.3175</v>
      </c>
      <c r="E285" s="3">
        <f t="shared" si="134"/>
        <v>122</v>
      </c>
      <c r="F285" s="3">
        <f t="shared" si="135"/>
        <v>121.52000000000001</v>
      </c>
      <c r="G285" s="70">
        <f t="shared" si="136"/>
        <v>114</v>
      </c>
      <c r="H285" s="24">
        <f t="shared" si="137"/>
        <v>113.92500000000001</v>
      </c>
      <c r="I285" s="145"/>
      <c r="J285" s="110" t="s">
        <v>564</v>
      </c>
      <c r="K285" s="35">
        <v>69.349999999999994</v>
      </c>
      <c r="L285" s="53">
        <f t="shared" si="138"/>
        <v>114.5</v>
      </c>
      <c r="M285" s="3">
        <f t="shared" si="139"/>
        <v>114.42749999999998</v>
      </c>
      <c r="N285" s="3">
        <f t="shared" si="140"/>
        <v>111</v>
      </c>
      <c r="O285" s="3">
        <f t="shared" si="141"/>
        <v>110.96</v>
      </c>
      <c r="P285" s="70">
        <f t="shared" si="142"/>
        <v>104.5</v>
      </c>
      <c r="Q285" s="24">
        <f t="shared" si="131"/>
        <v>294.94499999999999</v>
      </c>
    </row>
    <row r="286" spans="1:17" ht="21" customHeight="1" thickBot="1">
      <c r="A286" s="171" t="s">
        <v>457</v>
      </c>
      <c r="B286" s="35">
        <v>78.400000000000006</v>
      </c>
      <c r="C286" s="28">
        <f t="shared" si="132"/>
        <v>129.5</v>
      </c>
      <c r="D286" s="3">
        <f t="shared" si="133"/>
        <v>129.36000000000001</v>
      </c>
      <c r="E286" s="3">
        <f t="shared" si="134"/>
        <v>125.5</v>
      </c>
      <c r="F286" s="3">
        <f t="shared" si="135"/>
        <v>125.44000000000001</v>
      </c>
      <c r="G286" s="70">
        <f t="shared" si="136"/>
        <v>118</v>
      </c>
      <c r="H286" s="24">
        <f t="shared" si="137"/>
        <v>117.60000000000001</v>
      </c>
      <c r="I286" s="145"/>
      <c r="J286" s="110" t="s">
        <v>565</v>
      </c>
      <c r="K286" s="35">
        <v>69.8</v>
      </c>
      <c r="L286" s="53">
        <f t="shared" si="138"/>
        <v>115.5</v>
      </c>
      <c r="M286" s="3">
        <f t="shared" si="139"/>
        <v>115.16999999999999</v>
      </c>
      <c r="N286" s="3">
        <f t="shared" si="140"/>
        <v>112</v>
      </c>
      <c r="O286" s="3">
        <f t="shared" si="141"/>
        <v>111.68</v>
      </c>
      <c r="P286" s="70">
        <f t="shared" si="142"/>
        <v>105</v>
      </c>
      <c r="Q286" s="24">
        <f t="shared" si="131"/>
        <v>302.53499999999997</v>
      </c>
    </row>
    <row r="287" spans="1:17" ht="21" customHeight="1" thickBot="1">
      <c r="A287" s="171" t="s">
        <v>458</v>
      </c>
      <c r="B287" s="35">
        <v>80</v>
      </c>
      <c r="C287" s="28">
        <f t="shared" si="132"/>
        <v>132</v>
      </c>
      <c r="D287" s="3">
        <f t="shared" si="133"/>
        <v>132</v>
      </c>
      <c r="E287" s="3">
        <f t="shared" si="134"/>
        <v>128</v>
      </c>
      <c r="F287" s="3">
        <f t="shared" si="135"/>
        <v>128</v>
      </c>
      <c r="G287" s="70">
        <f t="shared" si="136"/>
        <v>120</v>
      </c>
      <c r="H287" s="24">
        <f t="shared" si="137"/>
        <v>120</v>
      </c>
      <c r="I287" s="145"/>
      <c r="J287" s="110" t="s">
        <v>566</v>
      </c>
      <c r="K287" s="35">
        <v>71.39</v>
      </c>
      <c r="L287" s="53">
        <f t="shared" si="138"/>
        <v>118</v>
      </c>
      <c r="M287" s="3">
        <f t="shared" si="139"/>
        <v>117.79349999999999</v>
      </c>
      <c r="N287" s="3">
        <f t="shared" si="140"/>
        <v>114.5</v>
      </c>
      <c r="O287" s="3">
        <f t="shared" si="141"/>
        <v>114.224</v>
      </c>
      <c r="P287" s="70">
        <f t="shared" si="142"/>
        <v>107.5</v>
      </c>
      <c r="Q287" s="24">
        <f t="shared" si="131"/>
        <v>304.63499999999999</v>
      </c>
    </row>
    <row r="288" spans="1:17" ht="21" customHeight="1" thickBot="1">
      <c r="A288" s="171" t="s">
        <v>459</v>
      </c>
      <c r="B288" s="35">
        <v>107.7</v>
      </c>
      <c r="C288" s="28">
        <f t="shared" si="132"/>
        <v>178</v>
      </c>
      <c r="D288" s="3">
        <f t="shared" si="133"/>
        <v>177.70499999999998</v>
      </c>
      <c r="E288" s="3">
        <f t="shared" si="134"/>
        <v>172.5</v>
      </c>
      <c r="F288" s="3">
        <f t="shared" si="135"/>
        <v>172.32000000000002</v>
      </c>
      <c r="G288" s="70">
        <f t="shared" si="136"/>
        <v>162</v>
      </c>
      <c r="H288" s="24">
        <f t="shared" si="137"/>
        <v>161.55000000000001</v>
      </c>
      <c r="I288" s="145"/>
      <c r="J288" s="110" t="s">
        <v>567</v>
      </c>
      <c r="K288" s="35">
        <v>71.84</v>
      </c>
      <c r="L288" s="53">
        <f t="shared" si="138"/>
        <v>119</v>
      </c>
      <c r="M288" s="3">
        <f t="shared" si="139"/>
        <v>118.536</v>
      </c>
      <c r="N288" s="3">
        <f t="shared" si="140"/>
        <v>115</v>
      </c>
      <c r="O288" s="3">
        <f t="shared" si="141"/>
        <v>114.94400000000002</v>
      </c>
      <c r="P288" s="70">
        <f t="shared" si="142"/>
        <v>108</v>
      </c>
      <c r="Q288" s="24">
        <f t="shared" si="131"/>
        <v>309.97500000000002</v>
      </c>
    </row>
    <row r="289" spans="1:17" ht="21" customHeight="1" thickBot="1">
      <c r="A289" s="171" t="s">
        <v>460</v>
      </c>
      <c r="B289" s="35">
        <v>110.9</v>
      </c>
      <c r="C289" s="28">
        <f t="shared" si="132"/>
        <v>183</v>
      </c>
      <c r="D289" s="3">
        <f t="shared" si="133"/>
        <v>182.98500000000001</v>
      </c>
      <c r="E289" s="3">
        <f t="shared" si="134"/>
        <v>177.5</v>
      </c>
      <c r="F289" s="3">
        <f t="shared" si="135"/>
        <v>177.44000000000003</v>
      </c>
      <c r="G289" s="70">
        <f t="shared" si="136"/>
        <v>166.5</v>
      </c>
      <c r="H289" s="24">
        <f t="shared" si="137"/>
        <v>166.35000000000002</v>
      </c>
      <c r="I289" s="145"/>
      <c r="J289" s="110" t="s">
        <v>568</v>
      </c>
      <c r="K289" s="35">
        <v>72.87</v>
      </c>
      <c r="L289" s="53">
        <f t="shared" si="138"/>
        <v>120.5</v>
      </c>
      <c r="M289" s="3">
        <f t="shared" si="139"/>
        <v>120.2355</v>
      </c>
      <c r="N289" s="3">
        <f t="shared" si="140"/>
        <v>117</v>
      </c>
      <c r="O289" s="3">
        <f t="shared" si="141"/>
        <v>116.59200000000001</v>
      </c>
      <c r="P289" s="70">
        <f t="shared" si="142"/>
        <v>109.5</v>
      </c>
      <c r="Q289" s="24">
        <f t="shared" si="131"/>
        <v>315.03000000000003</v>
      </c>
    </row>
    <row r="290" spans="1:17" ht="21" customHeight="1" thickBot="1">
      <c r="A290" s="171" t="s">
        <v>461</v>
      </c>
      <c r="B290" s="35">
        <v>117.2</v>
      </c>
      <c r="C290" s="28">
        <f t="shared" si="132"/>
        <v>193.5</v>
      </c>
      <c r="D290" s="3">
        <f t="shared" si="133"/>
        <v>193.38</v>
      </c>
      <c r="E290" s="3">
        <f t="shared" si="134"/>
        <v>188</v>
      </c>
      <c r="F290" s="3">
        <f t="shared" si="135"/>
        <v>187.52</v>
      </c>
      <c r="G290" s="70">
        <f t="shared" si="136"/>
        <v>176</v>
      </c>
      <c r="H290" s="24">
        <f t="shared" si="137"/>
        <v>175.8</v>
      </c>
      <c r="I290" s="145"/>
      <c r="J290" s="110" t="s">
        <v>569</v>
      </c>
      <c r="K290" s="35">
        <v>96.49</v>
      </c>
      <c r="L290" s="53">
        <f t="shared" si="138"/>
        <v>159.5</v>
      </c>
      <c r="M290" s="3">
        <f t="shared" si="139"/>
        <v>159.20849999999999</v>
      </c>
      <c r="N290" s="3">
        <f t="shared" si="140"/>
        <v>154.5</v>
      </c>
      <c r="O290" s="3">
        <f t="shared" si="141"/>
        <v>154.38400000000001</v>
      </c>
      <c r="P290" s="70">
        <f t="shared" si="142"/>
        <v>145</v>
      </c>
      <c r="Q290" s="24">
        <f t="shared" si="131"/>
        <v>325.23</v>
      </c>
    </row>
    <row r="291" spans="1:17" ht="21" customHeight="1" thickBot="1">
      <c r="A291" s="171" t="s">
        <v>462</v>
      </c>
      <c r="B291" s="35">
        <v>121.55</v>
      </c>
      <c r="C291" s="28">
        <f t="shared" si="132"/>
        <v>201</v>
      </c>
      <c r="D291" s="3">
        <f t="shared" si="133"/>
        <v>200.55749999999998</v>
      </c>
      <c r="E291" s="3">
        <f t="shared" si="134"/>
        <v>194.5</v>
      </c>
      <c r="F291" s="3">
        <f t="shared" si="135"/>
        <v>194.48000000000002</v>
      </c>
      <c r="G291" s="70">
        <f t="shared" si="136"/>
        <v>182.5</v>
      </c>
      <c r="H291" s="24">
        <f t="shared" si="137"/>
        <v>182.32499999999999</v>
      </c>
      <c r="I291" s="145"/>
      <c r="J291" s="110" t="s">
        <v>570</v>
      </c>
      <c r="K291" s="35">
        <v>96.49</v>
      </c>
      <c r="L291" s="53">
        <f t="shared" si="138"/>
        <v>159.5</v>
      </c>
      <c r="M291" s="3">
        <f t="shared" si="139"/>
        <v>159.20849999999999</v>
      </c>
      <c r="N291" s="3">
        <f t="shared" si="140"/>
        <v>154.5</v>
      </c>
      <c r="O291" s="3">
        <f t="shared" si="141"/>
        <v>154.38400000000001</v>
      </c>
      <c r="P291" s="70">
        <f t="shared" si="142"/>
        <v>145</v>
      </c>
      <c r="Q291" s="24">
        <f t="shared" si="131"/>
        <v>330.315</v>
      </c>
    </row>
    <row r="292" spans="1:17" ht="21" customHeight="1" thickBot="1">
      <c r="A292" s="171" t="s">
        <v>463</v>
      </c>
      <c r="B292" s="35">
        <v>124.67</v>
      </c>
      <c r="C292" s="28">
        <f t="shared" si="132"/>
        <v>206</v>
      </c>
      <c r="D292" s="3">
        <f t="shared" si="133"/>
        <v>205.7055</v>
      </c>
      <c r="E292" s="3">
        <f t="shared" si="134"/>
        <v>199.5</v>
      </c>
      <c r="F292" s="3">
        <f t="shared" si="135"/>
        <v>199.47200000000001</v>
      </c>
      <c r="G292" s="70">
        <f t="shared" si="136"/>
        <v>187.5</v>
      </c>
      <c r="H292" s="24">
        <f t="shared" si="137"/>
        <v>187.005</v>
      </c>
      <c r="I292" s="145"/>
      <c r="J292" s="110" t="s">
        <v>571</v>
      </c>
      <c r="K292" s="35">
        <v>97.59</v>
      </c>
      <c r="L292" s="53">
        <f t="shared" si="138"/>
        <v>161.5</v>
      </c>
      <c r="M292" s="3">
        <f t="shared" si="139"/>
        <v>161.02349999999998</v>
      </c>
      <c r="N292" s="3">
        <f t="shared" si="140"/>
        <v>156.5</v>
      </c>
      <c r="O292" s="3">
        <f t="shared" si="141"/>
        <v>156.14400000000001</v>
      </c>
      <c r="P292" s="70">
        <f t="shared" si="142"/>
        <v>146.5</v>
      </c>
    </row>
    <row r="293" spans="1:17" ht="21" customHeight="1" thickBot="1">
      <c r="A293" s="171" t="s">
        <v>464</v>
      </c>
      <c r="B293" s="35">
        <v>126.4</v>
      </c>
      <c r="C293" s="28">
        <f t="shared" si="132"/>
        <v>209</v>
      </c>
      <c r="D293" s="3">
        <f t="shared" si="133"/>
        <v>208.56</v>
      </c>
      <c r="E293" s="3">
        <f t="shared" si="134"/>
        <v>202.5</v>
      </c>
      <c r="F293" s="3">
        <f t="shared" si="135"/>
        <v>202.24</v>
      </c>
      <c r="G293" s="70">
        <f t="shared" si="136"/>
        <v>190</v>
      </c>
      <c r="H293" s="24">
        <f t="shared" si="137"/>
        <v>189.60000000000002</v>
      </c>
      <c r="I293" s="145"/>
      <c r="J293" s="110" t="s">
        <v>572</v>
      </c>
      <c r="K293" s="35">
        <v>98.7</v>
      </c>
      <c r="L293" s="53">
        <f t="shared" si="138"/>
        <v>163</v>
      </c>
      <c r="M293" s="3">
        <f t="shared" si="139"/>
        <v>162.85499999999999</v>
      </c>
      <c r="N293" s="3">
        <f t="shared" si="140"/>
        <v>158</v>
      </c>
      <c r="O293" s="3">
        <f t="shared" si="141"/>
        <v>157.92000000000002</v>
      </c>
      <c r="P293" s="70">
        <f t="shared" si="142"/>
        <v>148.5</v>
      </c>
    </row>
    <row r="294" spans="1:17" ht="21" customHeight="1" thickBot="1">
      <c r="A294" s="171" t="s">
        <v>465</v>
      </c>
      <c r="B294" s="35">
        <v>130.858</v>
      </c>
      <c r="C294" s="28">
        <f t="shared" si="132"/>
        <v>216</v>
      </c>
      <c r="D294" s="3">
        <f t="shared" si="133"/>
        <v>215.91569999999999</v>
      </c>
      <c r="E294" s="3">
        <f t="shared" si="134"/>
        <v>209.5</v>
      </c>
      <c r="F294" s="3">
        <f t="shared" si="135"/>
        <v>209.37280000000001</v>
      </c>
      <c r="G294" s="70">
        <f t="shared" si="136"/>
        <v>196.5</v>
      </c>
      <c r="H294" s="24">
        <f t="shared" si="137"/>
        <v>196.28700000000001</v>
      </c>
      <c r="I294" s="145"/>
      <c r="J294" s="110" t="s">
        <v>573</v>
      </c>
      <c r="K294" s="35">
        <v>99.62</v>
      </c>
      <c r="L294" s="53">
        <f t="shared" si="138"/>
        <v>164.5</v>
      </c>
      <c r="M294" s="3">
        <f t="shared" si="139"/>
        <v>164.37299999999999</v>
      </c>
      <c r="N294" s="3">
        <f t="shared" si="140"/>
        <v>159.5</v>
      </c>
      <c r="O294" s="3">
        <f t="shared" si="141"/>
        <v>159.39200000000002</v>
      </c>
      <c r="P294" s="70">
        <f t="shared" si="142"/>
        <v>149.5</v>
      </c>
      <c r="Q294" s="24">
        <f t="shared" ref="Q294:Q302" si="143">K310*1.5</f>
        <v>49.92</v>
      </c>
    </row>
    <row r="295" spans="1:17" ht="21" customHeight="1" thickBot="1">
      <c r="A295" s="171" t="s">
        <v>466</v>
      </c>
      <c r="B295" s="35">
        <v>136.81200000000001</v>
      </c>
      <c r="C295" s="28">
        <f t="shared" si="132"/>
        <v>226</v>
      </c>
      <c r="D295" s="3">
        <f t="shared" si="133"/>
        <v>225.7398</v>
      </c>
      <c r="E295" s="3">
        <f t="shared" si="134"/>
        <v>219</v>
      </c>
      <c r="F295" s="3">
        <f t="shared" si="135"/>
        <v>218.89920000000004</v>
      </c>
      <c r="G295" s="70">
        <f t="shared" si="136"/>
        <v>205.5</v>
      </c>
      <c r="H295" s="24">
        <f t="shared" si="137"/>
        <v>205.21800000000002</v>
      </c>
      <c r="I295" s="145"/>
      <c r="J295" s="110" t="s">
        <v>574</v>
      </c>
      <c r="K295" s="35">
        <v>100.53</v>
      </c>
      <c r="L295" s="53">
        <f t="shared" si="138"/>
        <v>166</v>
      </c>
      <c r="M295" s="3">
        <f t="shared" si="139"/>
        <v>165.87449999999998</v>
      </c>
      <c r="N295" s="3">
        <f t="shared" si="140"/>
        <v>161</v>
      </c>
      <c r="O295" s="3">
        <f t="shared" si="141"/>
        <v>160.84800000000001</v>
      </c>
      <c r="P295" s="70">
        <f t="shared" si="142"/>
        <v>151</v>
      </c>
      <c r="Q295" s="24">
        <f t="shared" si="143"/>
        <v>49.92</v>
      </c>
    </row>
    <row r="296" spans="1:17" ht="21" customHeight="1" thickBot="1">
      <c r="A296" s="171" t="s">
        <v>467</v>
      </c>
      <c r="B296" s="35">
        <v>138.69999999999999</v>
      </c>
      <c r="C296" s="28">
        <f t="shared" si="132"/>
        <v>229</v>
      </c>
      <c r="D296" s="3">
        <f t="shared" si="133"/>
        <v>228.85499999999996</v>
      </c>
      <c r="E296" s="3">
        <f t="shared" si="134"/>
        <v>222</v>
      </c>
      <c r="F296" s="3">
        <f t="shared" si="135"/>
        <v>221.92</v>
      </c>
      <c r="G296" s="70">
        <f t="shared" si="136"/>
        <v>208.5</v>
      </c>
      <c r="H296" s="24">
        <f t="shared" si="137"/>
        <v>208.04999999999998</v>
      </c>
      <c r="I296" s="145"/>
      <c r="J296" s="110" t="s">
        <v>575</v>
      </c>
      <c r="K296" s="35">
        <v>103.84</v>
      </c>
      <c r="L296" s="53">
        <f t="shared" si="138"/>
        <v>171.5</v>
      </c>
      <c r="M296" s="3">
        <f t="shared" si="139"/>
        <v>171.33599999999998</v>
      </c>
      <c r="N296" s="3">
        <f t="shared" si="140"/>
        <v>166.5</v>
      </c>
      <c r="O296" s="3">
        <f t="shared" si="141"/>
        <v>166.14400000000001</v>
      </c>
      <c r="P296" s="70">
        <f t="shared" si="142"/>
        <v>156</v>
      </c>
      <c r="Q296" s="24">
        <f t="shared" si="143"/>
        <v>50.505000000000003</v>
      </c>
    </row>
    <row r="297" spans="1:17" ht="21" customHeight="1" thickBot="1">
      <c r="A297" s="173" t="s">
        <v>468</v>
      </c>
      <c r="B297" s="36">
        <v>150.4</v>
      </c>
      <c r="C297" s="29">
        <f t="shared" si="132"/>
        <v>248.5</v>
      </c>
      <c r="D297" s="4">
        <f t="shared" si="133"/>
        <v>248.16</v>
      </c>
      <c r="E297" s="4">
        <f t="shared" si="134"/>
        <v>241</v>
      </c>
      <c r="F297" s="4">
        <f t="shared" si="135"/>
        <v>240.64000000000001</v>
      </c>
      <c r="G297" s="71">
        <f t="shared" si="136"/>
        <v>226</v>
      </c>
      <c r="H297" s="24">
        <f t="shared" si="137"/>
        <v>225.60000000000002</v>
      </c>
      <c r="I297" s="145"/>
      <c r="J297" s="110" t="s">
        <v>576</v>
      </c>
      <c r="K297" s="35">
        <v>107.06</v>
      </c>
      <c r="L297" s="53">
        <f t="shared" si="138"/>
        <v>177</v>
      </c>
      <c r="M297" s="3">
        <f t="shared" si="139"/>
        <v>176.649</v>
      </c>
      <c r="N297" s="3">
        <f t="shared" si="140"/>
        <v>171.5</v>
      </c>
      <c r="O297" s="3">
        <f t="shared" si="141"/>
        <v>171.29600000000002</v>
      </c>
      <c r="P297" s="70">
        <f t="shared" si="142"/>
        <v>161</v>
      </c>
      <c r="Q297" s="24">
        <f t="shared" si="143"/>
        <v>50.505000000000003</v>
      </c>
    </row>
    <row r="298" spans="1:17" ht="21" customHeight="1" thickBot="1">
      <c r="A298" s="80" t="s">
        <v>120</v>
      </c>
      <c r="B298" s="81" t="s">
        <v>634</v>
      </c>
      <c r="C298" s="78" t="s">
        <v>790</v>
      </c>
      <c r="E298" s="78" t="s">
        <v>791</v>
      </c>
      <c r="G298" s="78" t="s">
        <v>635</v>
      </c>
      <c r="I298" s="145"/>
      <c r="J298" s="110" t="s">
        <v>577</v>
      </c>
      <c r="K298" s="35">
        <v>108.46</v>
      </c>
      <c r="L298" s="53">
        <f t="shared" si="138"/>
        <v>179</v>
      </c>
      <c r="M298" s="3">
        <f t="shared" si="139"/>
        <v>178.95899999999997</v>
      </c>
      <c r="N298" s="3">
        <f t="shared" si="140"/>
        <v>174</v>
      </c>
      <c r="O298" s="3">
        <f t="shared" si="141"/>
        <v>173.536</v>
      </c>
      <c r="P298" s="70">
        <f t="shared" si="142"/>
        <v>163</v>
      </c>
      <c r="Q298" s="24">
        <f t="shared" si="143"/>
        <v>50.91</v>
      </c>
    </row>
    <row r="299" spans="1:17" ht="21" customHeight="1" thickBot="1">
      <c r="A299" s="108" t="s">
        <v>469</v>
      </c>
      <c r="B299" s="5">
        <v>58.501358753759995</v>
      </c>
      <c r="C299" s="27">
        <f t="shared" ref="C299:C335" si="144">CEILING(D299,0.5)</f>
        <v>97</v>
      </c>
      <c r="D299" s="1">
        <f t="shared" ref="D299:D335" si="145">B299*1.65</f>
        <v>96.527241943703984</v>
      </c>
      <c r="E299" s="1">
        <f t="shared" ref="E299:E335" si="146">CEILING(F299,0.5)</f>
        <v>94</v>
      </c>
      <c r="F299" s="1">
        <f t="shared" ref="F299:F335" si="147">B299*1.6</f>
        <v>93.602174006016</v>
      </c>
      <c r="G299" s="69">
        <f t="shared" si="136"/>
        <v>88</v>
      </c>
      <c r="H299" s="24">
        <f t="shared" ref="H299:H335" si="148">B299*1.5</f>
        <v>87.752038130639988</v>
      </c>
      <c r="I299" s="145"/>
      <c r="J299" s="110" t="s">
        <v>578</v>
      </c>
      <c r="K299" s="35">
        <v>110.28</v>
      </c>
      <c r="L299" s="53">
        <f t="shared" si="138"/>
        <v>182</v>
      </c>
      <c r="M299" s="3">
        <f t="shared" si="139"/>
        <v>181.96199999999999</v>
      </c>
      <c r="N299" s="3">
        <f t="shared" si="140"/>
        <v>176.5</v>
      </c>
      <c r="O299" s="3">
        <f t="shared" si="141"/>
        <v>176.44800000000001</v>
      </c>
      <c r="P299" s="70">
        <f t="shared" si="142"/>
        <v>165.5</v>
      </c>
      <c r="Q299" s="24">
        <f t="shared" si="143"/>
        <v>51.105000000000004</v>
      </c>
    </row>
    <row r="300" spans="1:17" ht="21" customHeight="1" thickBot="1">
      <c r="A300" s="110" t="s">
        <v>470</v>
      </c>
      <c r="B300" s="18">
        <v>58.501358753759995</v>
      </c>
      <c r="C300" s="28">
        <f t="shared" si="144"/>
        <v>97</v>
      </c>
      <c r="D300" s="3">
        <f t="shared" si="145"/>
        <v>96.527241943703984</v>
      </c>
      <c r="E300" s="3">
        <f t="shared" si="146"/>
        <v>94</v>
      </c>
      <c r="F300" s="3">
        <f t="shared" si="147"/>
        <v>93.602174006016</v>
      </c>
      <c r="G300" s="70">
        <f t="shared" si="136"/>
        <v>88</v>
      </c>
      <c r="H300" s="24">
        <f t="shared" si="148"/>
        <v>87.752038130639988</v>
      </c>
      <c r="I300" s="145"/>
      <c r="J300" s="110" t="s">
        <v>579</v>
      </c>
      <c r="K300" s="35">
        <v>190.05</v>
      </c>
      <c r="L300" s="53">
        <f t="shared" si="138"/>
        <v>314</v>
      </c>
      <c r="M300" s="3">
        <f t="shared" si="139"/>
        <v>313.58249999999998</v>
      </c>
      <c r="N300" s="3">
        <f t="shared" si="140"/>
        <v>304.5</v>
      </c>
      <c r="O300" s="3">
        <f t="shared" si="141"/>
        <v>304.08000000000004</v>
      </c>
      <c r="P300" s="70">
        <f t="shared" si="142"/>
        <v>285.5</v>
      </c>
      <c r="Q300" s="24">
        <f t="shared" si="143"/>
        <v>51.105000000000004</v>
      </c>
    </row>
    <row r="301" spans="1:17" ht="21" customHeight="1" thickBot="1">
      <c r="A301" s="110" t="s">
        <v>471</v>
      </c>
      <c r="B301" s="18">
        <v>59.199772713119998</v>
      </c>
      <c r="C301" s="28">
        <f t="shared" si="144"/>
        <v>98</v>
      </c>
      <c r="D301" s="3">
        <f t="shared" si="145"/>
        <v>97.679624976647986</v>
      </c>
      <c r="E301" s="3">
        <f t="shared" si="146"/>
        <v>95</v>
      </c>
      <c r="F301" s="3">
        <f t="shared" si="147"/>
        <v>94.719636340991997</v>
      </c>
      <c r="G301" s="70">
        <f t="shared" si="136"/>
        <v>89</v>
      </c>
      <c r="H301" s="24">
        <f t="shared" si="148"/>
        <v>88.79965906967999</v>
      </c>
      <c r="I301" s="145"/>
      <c r="J301" s="110" t="s">
        <v>580</v>
      </c>
      <c r="K301" s="35">
        <v>192.7</v>
      </c>
      <c r="L301" s="53">
        <f t="shared" si="138"/>
        <v>318</v>
      </c>
      <c r="M301" s="3">
        <f t="shared" si="139"/>
        <v>317.95499999999998</v>
      </c>
      <c r="N301" s="3">
        <f t="shared" si="140"/>
        <v>308.5</v>
      </c>
      <c r="O301" s="3">
        <f t="shared" si="141"/>
        <v>308.32</v>
      </c>
      <c r="P301" s="70">
        <f t="shared" si="142"/>
        <v>289.5</v>
      </c>
      <c r="Q301" s="24">
        <f t="shared" si="143"/>
        <v>51.75</v>
      </c>
    </row>
    <row r="302" spans="1:17" ht="21" customHeight="1" thickBot="1">
      <c r="A302" s="110" t="s">
        <v>472</v>
      </c>
      <c r="B302" s="18">
        <v>59.199772713119998</v>
      </c>
      <c r="C302" s="28">
        <f t="shared" si="144"/>
        <v>98</v>
      </c>
      <c r="D302" s="3">
        <f t="shared" si="145"/>
        <v>97.679624976647986</v>
      </c>
      <c r="E302" s="3">
        <f t="shared" si="146"/>
        <v>95</v>
      </c>
      <c r="F302" s="3">
        <f t="shared" si="147"/>
        <v>94.719636340991997</v>
      </c>
      <c r="G302" s="70">
        <f t="shared" si="136"/>
        <v>89</v>
      </c>
      <c r="H302" s="24">
        <f t="shared" si="148"/>
        <v>88.79965906967999</v>
      </c>
      <c r="I302" s="145"/>
      <c r="J302" s="110" t="s">
        <v>586</v>
      </c>
      <c r="K302" s="35">
        <v>196.63</v>
      </c>
      <c r="L302" s="53">
        <f t="shared" si="138"/>
        <v>324.5</v>
      </c>
      <c r="M302" s="3">
        <f t="shared" si="139"/>
        <v>324.43949999999995</v>
      </c>
      <c r="N302" s="3">
        <f t="shared" si="140"/>
        <v>315</v>
      </c>
      <c r="O302" s="3">
        <f t="shared" si="141"/>
        <v>314.608</v>
      </c>
      <c r="P302" s="70">
        <f t="shared" si="142"/>
        <v>295</v>
      </c>
      <c r="Q302" s="24">
        <f t="shared" si="143"/>
        <v>53.519999999999996</v>
      </c>
    </row>
    <row r="303" spans="1:17" ht="21" customHeight="1" thickBot="1">
      <c r="A303" s="110" t="s">
        <v>473</v>
      </c>
      <c r="B303" s="18">
        <v>59.659255581119986</v>
      </c>
      <c r="C303" s="28">
        <f t="shared" si="144"/>
        <v>98.5</v>
      </c>
      <c r="D303" s="3">
        <f t="shared" si="145"/>
        <v>98.437771708847976</v>
      </c>
      <c r="E303" s="3">
        <f t="shared" si="146"/>
        <v>95.5</v>
      </c>
      <c r="F303" s="3">
        <f t="shared" si="147"/>
        <v>95.45480892979198</v>
      </c>
      <c r="G303" s="70">
        <f t="shared" si="136"/>
        <v>89.5</v>
      </c>
      <c r="H303" s="24">
        <f t="shared" si="148"/>
        <v>89.488883371679975</v>
      </c>
      <c r="I303" s="145"/>
      <c r="J303" s="110" t="s">
        <v>581</v>
      </c>
      <c r="K303" s="35">
        <v>201.69</v>
      </c>
      <c r="L303" s="53">
        <f t="shared" si="138"/>
        <v>333</v>
      </c>
      <c r="M303" s="3">
        <f t="shared" si="139"/>
        <v>332.7885</v>
      </c>
      <c r="N303" s="3">
        <f t="shared" si="140"/>
        <v>323</v>
      </c>
      <c r="O303" s="3">
        <f t="shared" si="141"/>
        <v>322.70400000000001</v>
      </c>
      <c r="P303" s="70">
        <f t="shared" si="142"/>
        <v>303</v>
      </c>
    </row>
    <row r="304" spans="1:17" ht="21" customHeight="1" thickBot="1">
      <c r="A304" s="110" t="s">
        <v>474</v>
      </c>
      <c r="B304" s="18">
        <v>59.898186672480001</v>
      </c>
      <c r="C304" s="28">
        <f t="shared" si="144"/>
        <v>99</v>
      </c>
      <c r="D304" s="3">
        <f t="shared" si="145"/>
        <v>98.832008009592002</v>
      </c>
      <c r="E304" s="3">
        <f t="shared" si="146"/>
        <v>96</v>
      </c>
      <c r="F304" s="3">
        <f t="shared" si="147"/>
        <v>95.837098675968008</v>
      </c>
      <c r="G304" s="70">
        <f t="shared" si="136"/>
        <v>90</v>
      </c>
      <c r="H304" s="24">
        <f t="shared" si="148"/>
        <v>89.847280008720006</v>
      </c>
      <c r="I304" s="145"/>
      <c r="J304" s="110" t="s">
        <v>582</v>
      </c>
      <c r="K304" s="35">
        <v>203.09</v>
      </c>
      <c r="L304" s="53">
        <f t="shared" si="138"/>
        <v>335.5</v>
      </c>
      <c r="M304" s="3">
        <f t="shared" si="139"/>
        <v>335.0985</v>
      </c>
      <c r="N304" s="3">
        <f t="shared" si="140"/>
        <v>325</v>
      </c>
      <c r="O304" s="3">
        <f t="shared" si="141"/>
        <v>324.94400000000002</v>
      </c>
      <c r="P304" s="70">
        <f t="shared" si="142"/>
        <v>305</v>
      </c>
    </row>
    <row r="305" spans="1:17" ht="21" customHeight="1" thickBot="1">
      <c r="A305" s="110" t="s">
        <v>475</v>
      </c>
      <c r="B305" s="18">
        <v>59.898186672480001</v>
      </c>
      <c r="C305" s="28">
        <f t="shared" si="144"/>
        <v>99</v>
      </c>
      <c r="D305" s="3">
        <f t="shared" si="145"/>
        <v>98.832008009592002</v>
      </c>
      <c r="E305" s="3">
        <f t="shared" si="146"/>
        <v>96</v>
      </c>
      <c r="F305" s="3">
        <f t="shared" si="147"/>
        <v>95.837098675968008</v>
      </c>
      <c r="G305" s="70">
        <f t="shared" si="136"/>
        <v>90</v>
      </c>
      <c r="H305" s="24">
        <f t="shared" si="148"/>
        <v>89.847280008720006</v>
      </c>
      <c r="I305" s="145"/>
      <c r="J305" s="110" t="s">
        <v>583</v>
      </c>
      <c r="K305" s="35">
        <v>206.65</v>
      </c>
      <c r="L305" s="53">
        <f t="shared" si="138"/>
        <v>341</v>
      </c>
      <c r="M305" s="3">
        <f t="shared" si="139"/>
        <v>340.97249999999997</v>
      </c>
      <c r="N305" s="3">
        <f t="shared" si="140"/>
        <v>331</v>
      </c>
      <c r="O305" s="3">
        <f t="shared" si="141"/>
        <v>330.64000000000004</v>
      </c>
      <c r="P305" s="70">
        <f t="shared" si="142"/>
        <v>310</v>
      </c>
    </row>
    <row r="306" spans="1:17" ht="21" customHeight="1" thickBot="1">
      <c r="A306" s="110" t="s">
        <v>476</v>
      </c>
      <c r="B306" s="18">
        <v>60.651738575999993</v>
      </c>
      <c r="C306" s="28">
        <f t="shared" si="144"/>
        <v>100.5</v>
      </c>
      <c r="D306" s="3">
        <f t="shared" si="145"/>
        <v>100.07536865039998</v>
      </c>
      <c r="E306" s="3">
        <f t="shared" si="146"/>
        <v>97.5</v>
      </c>
      <c r="F306" s="3">
        <f t="shared" si="147"/>
        <v>97.042781721599994</v>
      </c>
      <c r="G306" s="70">
        <f t="shared" si="136"/>
        <v>91</v>
      </c>
      <c r="H306" s="24">
        <f t="shared" si="148"/>
        <v>90.977607863999992</v>
      </c>
      <c r="I306" s="145"/>
      <c r="J306" s="110" t="s">
        <v>584</v>
      </c>
      <c r="K306" s="35">
        <v>210.02</v>
      </c>
      <c r="L306" s="53">
        <f t="shared" si="138"/>
        <v>347</v>
      </c>
      <c r="M306" s="3">
        <f t="shared" si="139"/>
        <v>346.53300000000002</v>
      </c>
      <c r="N306" s="3">
        <f t="shared" si="140"/>
        <v>336.5</v>
      </c>
      <c r="O306" s="3">
        <f t="shared" si="141"/>
        <v>336.03200000000004</v>
      </c>
      <c r="P306" s="70">
        <f t="shared" si="142"/>
        <v>315.5</v>
      </c>
      <c r="Q306" s="24">
        <f t="shared" ref="Q306:Q342" si="149">K321*1.5</f>
        <v>41.25</v>
      </c>
    </row>
    <row r="307" spans="1:17" ht="21" customHeight="1" thickBot="1">
      <c r="A307" s="110" t="s">
        <v>477</v>
      </c>
      <c r="B307" s="18">
        <v>62.728601139359988</v>
      </c>
      <c r="C307" s="28">
        <f t="shared" si="144"/>
        <v>104</v>
      </c>
      <c r="D307" s="3">
        <f t="shared" si="145"/>
        <v>103.50219187994398</v>
      </c>
      <c r="E307" s="3">
        <f t="shared" si="146"/>
        <v>100.5</v>
      </c>
      <c r="F307" s="3">
        <f t="shared" si="147"/>
        <v>100.36576182297598</v>
      </c>
      <c r="G307" s="70">
        <f t="shared" si="136"/>
        <v>94.5</v>
      </c>
      <c r="H307" s="24">
        <f t="shared" si="148"/>
        <v>94.092901709039978</v>
      </c>
      <c r="I307" s="145"/>
      <c r="J307" s="110" t="s">
        <v>585</v>
      </c>
      <c r="K307" s="35">
        <v>216.82</v>
      </c>
      <c r="L307" s="53">
        <f t="shared" si="138"/>
        <v>358</v>
      </c>
      <c r="M307" s="3">
        <f t="shared" si="139"/>
        <v>357.75299999999999</v>
      </c>
      <c r="N307" s="3">
        <f t="shared" si="140"/>
        <v>347</v>
      </c>
      <c r="O307" s="3">
        <f t="shared" si="141"/>
        <v>346.91200000000003</v>
      </c>
      <c r="P307" s="70">
        <f t="shared" si="142"/>
        <v>325.5</v>
      </c>
      <c r="Q307" s="24">
        <f t="shared" si="149"/>
        <v>44.55</v>
      </c>
    </row>
    <row r="308" spans="1:17" ht="21" customHeight="1" thickBot="1">
      <c r="A308" s="110" t="s">
        <v>478</v>
      </c>
      <c r="B308" s="18">
        <v>63.427015098719998</v>
      </c>
      <c r="C308" s="28">
        <f t="shared" si="144"/>
        <v>105</v>
      </c>
      <c r="D308" s="3">
        <f t="shared" si="145"/>
        <v>104.65457491288799</v>
      </c>
      <c r="E308" s="3">
        <f t="shared" si="146"/>
        <v>101.5</v>
      </c>
      <c r="F308" s="3">
        <f t="shared" si="147"/>
        <v>101.48322415795201</v>
      </c>
      <c r="G308" s="70">
        <f t="shared" si="136"/>
        <v>95.5</v>
      </c>
      <c r="H308" s="24">
        <f t="shared" si="148"/>
        <v>95.140522648079994</v>
      </c>
      <c r="I308" s="145"/>
      <c r="J308" s="111" t="s">
        <v>587</v>
      </c>
      <c r="K308" s="36">
        <v>220.21</v>
      </c>
      <c r="L308" s="54">
        <f t="shared" si="138"/>
        <v>363.5</v>
      </c>
      <c r="M308" s="4">
        <f t="shared" si="139"/>
        <v>363.34649999999999</v>
      </c>
      <c r="N308" s="4">
        <f t="shared" si="140"/>
        <v>352.5</v>
      </c>
      <c r="O308" s="4">
        <f t="shared" si="141"/>
        <v>352.33600000000001</v>
      </c>
      <c r="P308" s="71">
        <f t="shared" si="142"/>
        <v>330.5</v>
      </c>
      <c r="Q308" s="24">
        <f t="shared" si="149"/>
        <v>77.550000000000011</v>
      </c>
    </row>
    <row r="309" spans="1:17" ht="21" customHeight="1" thickBot="1">
      <c r="A309" s="110" t="s">
        <v>479</v>
      </c>
      <c r="B309" s="18">
        <v>63.427015098719998</v>
      </c>
      <c r="C309" s="28">
        <f t="shared" si="144"/>
        <v>105</v>
      </c>
      <c r="D309" s="3">
        <f t="shared" si="145"/>
        <v>104.65457491288799</v>
      </c>
      <c r="E309" s="3">
        <f t="shared" si="146"/>
        <v>101.5</v>
      </c>
      <c r="F309" s="3">
        <f t="shared" si="147"/>
        <v>101.48322415795201</v>
      </c>
      <c r="G309" s="70">
        <f t="shared" si="136"/>
        <v>95.5</v>
      </c>
      <c r="H309" s="24">
        <f t="shared" si="148"/>
        <v>95.140522648079994</v>
      </c>
      <c r="I309" s="145"/>
      <c r="J309" s="132" t="s">
        <v>93</v>
      </c>
      <c r="K309" s="81" t="s">
        <v>634</v>
      </c>
      <c r="L309" s="78" t="s">
        <v>790</v>
      </c>
      <c r="N309" s="78" t="s">
        <v>791</v>
      </c>
      <c r="P309" s="78" t="s">
        <v>635</v>
      </c>
      <c r="Q309" s="24">
        <f t="shared" si="149"/>
        <v>89.1</v>
      </c>
    </row>
    <row r="310" spans="1:17" ht="21" customHeight="1" thickBot="1">
      <c r="A310" s="110" t="s">
        <v>480</v>
      </c>
      <c r="B310" s="18">
        <v>77.487190859519984</v>
      </c>
      <c r="C310" s="28">
        <f t="shared" si="144"/>
        <v>128</v>
      </c>
      <c r="D310" s="3">
        <f t="shared" si="145"/>
        <v>127.85386491820796</v>
      </c>
      <c r="E310" s="3">
        <f t="shared" si="146"/>
        <v>124</v>
      </c>
      <c r="F310" s="3">
        <f t="shared" si="147"/>
        <v>123.97950537523198</v>
      </c>
      <c r="G310" s="70">
        <f t="shared" si="136"/>
        <v>116.5</v>
      </c>
      <c r="H310" s="24">
        <f t="shared" si="148"/>
        <v>116.23078628927998</v>
      </c>
      <c r="I310" s="145"/>
      <c r="J310" s="142" t="s">
        <v>506</v>
      </c>
      <c r="K310" s="13">
        <v>33.28</v>
      </c>
      <c r="L310" s="52">
        <f t="shared" ref="L310:L318" si="150">CEILING(M310,0.5)</f>
        <v>55</v>
      </c>
      <c r="M310" s="1">
        <f t="shared" ref="M310:M318" si="151">K310*1.65</f>
        <v>54.911999999999999</v>
      </c>
      <c r="N310" s="1">
        <f t="shared" ref="N310:N318" si="152">CEILING(O310,0.5)</f>
        <v>53.5</v>
      </c>
      <c r="O310" s="1">
        <f t="shared" ref="O310:O318" si="153">K310*1.6</f>
        <v>53.248000000000005</v>
      </c>
      <c r="P310" s="69">
        <f t="shared" ref="P310:P318" si="154">CEILING(Q294,0.5)</f>
        <v>50</v>
      </c>
      <c r="Q310" s="24">
        <f t="shared" si="149"/>
        <v>100.5</v>
      </c>
    </row>
    <row r="311" spans="1:17" ht="21" customHeight="1" thickBot="1">
      <c r="A311" s="110" t="s">
        <v>481</v>
      </c>
      <c r="B311" s="18">
        <v>79.031053295999982</v>
      </c>
      <c r="C311" s="28">
        <f t="shared" si="144"/>
        <v>130.5</v>
      </c>
      <c r="D311" s="3">
        <f t="shared" si="145"/>
        <v>130.40123793839996</v>
      </c>
      <c r="E311" s="3">
        <f t="shared" si="146"/>
        <v>126.5</v>
      </c>
      <c r="F311" s="3">
        <f t="shared" si="147"/>
        <v>126.44968527359998</v>
      </c>
      <c r="G311" s="70">
        <f t="shared" si="136"/>
        <v>119</v>
      </c>
      <c r="H311" s="24">
        <f t="shared" si="148"/>
        <v>118.54657994399997</v>
      </c>
      <c r="I311" s="145"/>
      <c r="J311" s="143" t="s">
        <v>507</v>
      </c>
      <c r="K311" s="37">
        <v>33.28</v>
      </c>
      <c r="L311" s="53">
        <f t="shared" si="150"/>
        <v>55</v>
      </c>
      <c r="M311" s="3">
        <f t="shared" si="151"/>
        <v>54.911999999999999</v>
      </c>
      <c r="N311" s="3">
        <f t="shared" si="152"/>
        <v>53.5</v>
      </c>
      <c r="O311" s="3">
        <f t="shared" si="153"/>
        <v>53.248000000000005</v>
      </c>
      <c r="P311" s="70">
        <f t="shared" si="154"/>
        <v>50</v>
      </c>
      <c r="Q311" s="24">
        <f t="shared" si="149"/>
        <v>97.350000000000009</v>
      </c>
    </row>
    <row r="312" spans="1:17" ht="21" customHeight="1" thickBot="1">
      <c r="A312" s="110" t="s">
        <v>482</v>
      </c>
      <c r="B312" s="18">
        <v>79.784605199519973</v>
      </c>
      <c r="C312" s="28">
        <f t="shared" si="144"/>
        <v>132</v>
      </c>
      <c r="D312" s="3">
        <f t="shared" si="145"/>
        <v>131.64459857920795</v>
      </c>
      <c r="E312" s="3">
        <f t="shared" si="146"/>
        <v>128</v>
      </c>
      <c r="F312" s="3">
        <f t="shared" si="147"/>
        <v>127.65536831923197</v>
      </c>
      <c r="G312" s="70">
        <f t="shared" si="136"/>
        <v>120</v>
      </c>
      <c r="H312" s="24">
        <f t="shared" si="148"/>
        <v>119.67690779927996</v>
      </c>
      <c r="I312" s="145"/>
      <c r="J312" s="143" t="s">
        <v>508</v>
      </c>
      <c r="K312" s="37">
        <v>33.67</v>
      </c>
      <c r="L312" s="53">
        <f t="shared" si="150"/>
        <v>56</v>
      </c>
      <c r="M312" s="3">
        <f t="shared" si="151"/>
        <v>55.555500000000002</v>
      </c>
      <c r="N312" s="3">
        <f t="shared" si="152"/>
        <v>54</v>
      </c>
      <c r="O312" s="3">
        <f t="shared" si="153"/>
        <v>53.872000000000007</v>
      </c>
      <c r="P312" s="70">
        <f t="shared" si="154"/>
        <v>51</v>
      </c>
      <c r="Q312" s="24">
        <f t="shared" si="149"/>
        <v>165</v>
      </c>
    </row>
    <row r="313" spans="1:17" ht="21" customHeight="1" thickBot="1">
      <c r="A313" s="110" t="s">
        <v>483</v>
      </c>
      <c r="B313" s="18">
        <v>83.442088828799996</v>
      </c>
      <c r="C313" s="28">
        <f t="shared" si="144"/>
        <v>138</v>
      </c>
      <c r="D313" s="3">
        <f t="shared" si="145"/>
        <v>137.67944656751999</v>
      </c>
      <c r="E313" s="3">
        <f t="shared" si="146"/>
        <v>134</v>
      </c>
      <c r="F313" s="3">
        <f t="shared" si="147"/>
        <v>133.50734212608</v>
      </c>
      <c r="G313" s="70">
        <f t="shared" si="136"/>
        <v>125.5</v>
      </c>
      <c r="H313" s="24">
        <f t="shared" si="148"/>
        <v>125.16313324319999</v>
      </c>
      <c r="I313" s="145"/>
      <c r="J313" s="143" t="s">
        <v>509</v>
      </c>
      <c r="K313" s="37">
        <v>33.67</v>
      </c>
      <c r="L313" s="53">
        <f t="shared" si="150"/>
        <v>56</v>
      </c>
      <c r="M313" s="3">
        <f t="shared" si="151"/>
        <v>55.555500000000002</v>
      </c>
      <c r="N313" s="3">
        <f t="shared" si="152"/>
        <v>54</v>
      </c>
      <c r="O313" s="3">
        <f t="shared" si="153"/>
        <v>53.872000000000007</v>
      </c>
      <c r="P313" s="70">
        <f t="shared" si="154"/>
        <v>51</v>
      </c>
      <c r="Q313" s="24">
        <f t="shared" si="149"/>
        <v>181.5</v>
      </c>
    </row>
    <row r="314" spans="1:17" ht="21" customHeight="1" thickBot="1">
      <c r="A314" s="110" t="s">
        <v>484</v>
      </c>
      <c r="B314" s="18">
        <v>84.544847711999992</v>
      </c>
      <c r="C314" s="28">
        <f t="shared" si="144"/>
        <v>139.5</v>
      </c>
      <c r="D314" s="3">
        <f t="shared" si="145"/>
        <v>139.49899872479997</v>
      </c>
      <c r="E314" s="3">
        <f t="shared" si="146"/>
        <v>135.5</v>
      </c>
      <c r="F314" s="3">
        <f t="shared" si="147"/>
        <v>135.27175633919998</v>
      </c>
      <c r="G314" s="70">
        <f t="shared" si="136"/>
        <v>127</v>
      </c>
      <c r="H314" s="24">
        <f t="shared" si="148"/>
        <v>126.817271568</v>
      </c>
      <c r="I314" s="145"/>
      <c r="J314" s="143" t="s">
        <v>510</v>
      </c>
      <c r="K314" s="37">
        <v>33.94</v>
      </c>
      <c r="L314" s="53">
        <f t="shared" si="150"/>
        <v>56.5</v>
      </c>
      <c r="M314" s="3">
        <f t="shared" si="151"/>
        <v>56.000999999999991</v>
      </c>
      <c r="N314" s="3">
        <f t="shared" si="152"/>
        <v>54.5</v>
      </c>
      <c r="O314" s="3">
        <f t="shared" si="153"/>
        <v>54.304000000000002</v>
      </c>
      <c r="P314" s="70">
        <f t="shared" si="154"/>
        <v>51</v>
      </c>
      <c r="Q314" s="24">
        <f t="shared" si="149"/>
        <v>193.04999999999998</v>
      </c>
    </row>
    <row r="315" spans="1:17" ht="21" customHeight="1" thickBot="1">
      <c r="A315" s="110" t="s">
        <v>485</v>
      </c>
      <c r="B315" s="18">
        <v>86.070330833759996</v>
      </c>
      <c r="C315" s="28">
        <f t="shared" si="144"/>
        <v>142.5</v>
      </c>
      <c r="D315" s="3">
        <f t="shared" si="145"/>
        <v>142.01604587570398</v>
      </c>
      <c r="E315" s="3">
        <f t="shared" si="146"/>
        <v>138</v>
      </c>
      <c r="F315" s="3">
        <f t="shared" si="147"/>
        <v>137.71252933401601</v>
      </c>
      <c r="G315" s="70">
        <f t="shared" si="136"/>
        <v>129.5</v>
      </c>
      <c r="H315" s="24">
        <f t="shared" si="148"/>
        <v>129.10549625063999</v>
      </c>
      <c r="I315" s="145"/>
      <c r="J315" s="143" t="s">
        <v>511</v>
      </c>
      <c r="K315" s="37">
        <v>34.07</v>
      </c>
      <c r="L315" s="53">
        <f t="shared" si="150"/>
        <v>56.5</v>
      </c>
      <c r="M315" s="3">
        <f t="shared" si="151"/>
        <v>56.215499999999999</v>
      </c>
      <c r="N315" s="3">
        <f t="shared" si="152"/>
        <v>55</v>
      </c>
      <c r="O315" s="3">
        <f t="shared" si="153"/>
        <v>54.512</v>
      </c>
      <c r="P315" s="70">
        <f t="shared" si="154"/>
        <v>51.5</v>
      </c>
      <c r="Q315" s="24">
        <f t="shared" si="149"/>
        <v>280.5</v>
      </c>
    </row>
    <row r="316" spans="1:17" ht="21" customHeight="1" thickBot="1">
      <c r="A316" s="110" t="s">
        <v>486</v>
      </c>
      <c r="B316" s="18">
        <v>119.05201109879998</v>
      </c>
      <c r="C316" s="28">
        <f t="shared" si="144"/>
        <v>196.5</v>
      </c>
      <c r="D316" s="3">
        <f t="shared" si="145"/>
        <v>196.43581831301995</v>
      </c>
      <c r="E316" s="3">
        <f t="shared" si="146"/>
        <v>190.5</v>
      </c>
      <c r="F316" s="3">
        <f t="shared" si="147"/>
        <v>190.48321775807997</v>
      </c>
      <c r="G316" s="70">
        <f t="shared" si="136"/>
        <v>179</v>
      </c>
      <c r="H316" s="24">
        <f t="shared" si="148"/>
        <v>178.57801664819996</v>
      </c>
      <c r="I316" s="145"/>
      <c r="J316" s="143" t="s">
        <v>512</v>
      </c>
      <c r="K316" s="37">
        <v>34.07</v>
      </c>
      <c r="L316" s="53">
        <f t="shared" si="150"/>
        <v>56.5</v>
      </c>
      <c r="M316" s="3">
        <f t="shared" si="151"/>
        <v>56.215499999999999</v>
      </c>
      <c r="N316" s="3">
        <f t="shared" si="152"/>
        <v>55</v>
      </c>
      <c r="O316" s="3">
        <f t="shared" si="153"/>
        <v>54.512</v>
      </c>
      <c r="P316" s="70">
        <f t="shared" si="154"/>
        <v>51.5</v>
      </c>
      <c r="Q316" s="24">
        <f t="shared" si="149"/>
        <v>153.44999999999999</v>
      </c>
    </row>
    <row r="317" spans="1:17" ht="21" customHeight="1" thickBot="1">
      <c r="A317" s="110" t="s">
        <v>487</v>
      </c>
      <c r="B317" s="18">
        <v>119.05201109879998</v>
      </c>
      <c r="C317" s="28">
        <f t="shared" si="144"/>
        <v>196.5</v>
      </c>
      <c r="D317" s="3">
        <f t="shared" si="145"/>
        <v>196.43581831301995</v>
      </c>
      <c r="E317" s="3">
        <f t="shared" si="146"/>
        <v>190.5</v>
      </c>
      <c r="F317" s="3">
        <f t="shared" si="147"/>
        <v>190.48321775807997</v>
      </c>
      <c r="G317" s="70">
        <f t="shared" si="136"/>
        <v>179</v>
      </c>
      <c r="H317" s="24">
        <f t="shared" si="148"/>
        <v>178.57801664819996</v>
      </c>
      <c r="I317" s="145"/>
      <c r="J317" s="143" t="s">
        <v>513</v>
      </c>
      <c r="K317" s="37">
        <v>34.5</v>
      </c>
      <c r="L317" s="53">
        <f t="shared" si="150"/>
        <v>57</v>
      </c>
      <c r="M317" s="3">
        <f t="shared" si="151"/>
        <v>56.924999999999997</v>
      </c>
      <c r="N317" s="3">
        <f t="shared" si="152"/>
        <v>55.5</v>
      </c>
      <c r="O317" s="3">
        <f t="shared" si="153"/>
        <v>55.2</v>
      </c>
      <c r="P317" s="70">
        <f t="shared" si="154"/>
        <v>52</v>
      </c>
      <c r="Q317" s="24">
        <f t="shared" si="149"/>
        <v>171.60000000000002</v>
      </c>
    </row>
    <row r="318" spans="1:17" ht="21" customHeight="1" thickBot="1">
      <c r="A318" s="110" t="s">
        <v>488</v>
      </c>
      <c r="B318" s="18">
        <v>120.69695976623998</v>
      </c>
      <c r="C318" s="28">
        <f t="shared" si="144"/>
        <v>199.5</v>
      </c>
      <c r="D318" s="3">
        <f t="shared" si="145"/>
        <v>199.14998361429596</v>
      </c>
      <c r="E318" s="3">
        <f t="shared" si="146"/>
        <v>193.5</v>
      </c>
      <c r="F318" s="3">
        <f t="shared" si="147"/>
        <v>193.11513562598398</v>
      </c>
      <c r="G318" s="70">
        <f t="shared" si="136"/>
        <v>181.5</v>
      </c>
      <c r="H318" s="24">
        <f t="shared" si="148"/>
        <v>181.04543964935999</v>
      </c>
      <c r="I318" s="145"/>
      <c r="J318" s="140" t="s">
        <v>514</v>
      </c>
      <c r="K318" s="38">
        <v>35.68</v>
      </c>
      <c r="L318" s="54">
        <f t="shared" si="150"/>
        <v>59</v>
      </c>
      <c r="M318" s="4">
        <f t="shared" si="151"/>
        <v>58.872</v>
      </c>
      <c r="N318" s="4">
        <f t="shared" si="152"/>
        <v>57.5</v>
      </c>
      <c r="O318" s="4">
        <f t="shared" si="153"/>
        <v>57.088000000000001</v>
      </c>
      <c r="P318" s="71">
        <f t="shared" si="154"/>
        <v>54</v>
      </c>
      <c r="Q318" s="24">
        <f t="shared" si="149"/>
        <v>174.89999999999998</v>
      </c>
    </row>
    <row r="319" spans="1:17" ht="21" customHeight="1" thickBot="1">
      <c r="A319" s="110" t="s">
        <v>489</v>
      </c>
      <c r="B319" s="18">
        <v>123.27925348439999</v>
      </c>
      <c r="C319" s="28">
        <f t="shared" si="144"/>
        <v>203.5</v>
      </c>
      <c r="D319" s="3">
        <f t="shared" si="145"/>
        <v>203.41076824925997</v>
      </c>
      <c r="E319" s="3">
        <f t="shared" si="146"/>
        <v>197.5</v>
      </c>
      <c r="F319" s="3">
        <f t="shared" si="147"/>
        <v>197.24680557503999</v>
      </c>
      <c r="G319" s="70">
        <f t="shared" si="136"/>
        <v>185</v>
      </c>
      <c r="H319" s="24">
        <f t="shared" si="148"/>
        <v>184.91888022659998</v>
      </c>
      <c r="I319" s="145"/>
      <c r="Q319" s="24">
        <f t="shared" si="149"/>
        <v>181.5</v>
      </c>
    </row>
    <row r="320" spans="1:17" ht="21" customHeight="1" thickBot="1">
      <c r="A320" s="110" t="s">
        <v>490</v>
      </c>
      <c r="B320" s="18">
        <v>125.22746084472</v>
      </c>
      <c r="C320" s="28">
        <f t="shared" si="144"/>
        <v>207</v>
      </c>
      <c r="D320" s="3">
        <f t="shared" si="145"/>
        <v>206.625310393788</v>
      </c>
      <c r="E320" s="3">
        <f t="shared" si="146"/>
        <v>200.5</v>
      </c>
      <c r="F320" s="3">
        <f t="shared" si="147"/>
        <v>200.36393735155201</v>
      </c>
      <c r="G320" s="70">
        <f t="shared" si="136"/>
        <v>188</v>
      </c>
      <c r="H320" s="24">
        <f t="shared" si="148"/>
        <v>187.84119126708001</v>
      </c>
      <c r="I320" s="145"/>
      <c r="J320" s="174" t="s">
        <v>110</v>
      </c>
      <c r="K320" s="81" t="s">
        <v>634</v>
      </c>
      <c r="L320" s="78" t="s">
        <v>790</v>
      </c>
      <c r="N320" s="78" t="s">
        <v>791</v>
      </c>
      <c r="P320" s="78" t="s">
        <v>635</v>
      </c>
      <c r="Q320" s="24">
        <f t="shared" si="149"/>
        <v>255.75</v>
      </c>
    </row>
    <row r="321" spans="1:17" ht="21" customHeight="1" thickBot="1">
      <c r="A321" s="110" t="s">
        <v>491</v>
      </c>
      <c r="B321" s="18">
        <v>127.20323717711999</v>
      </c>
      <c r="C321" s="28">
        <f t="shared" si="144"/>
        <v>210</v>
      </c>
      <c r="D321" s="3">
        <f t="shared" si="145"/>
        <v>209.88534134224795</v>
      </c>
      <c r="E321" s="3">
        <f t="shared" si="146"/>
        <v>204</v>
      </c>
      <c r="F321" s="3">
        <f t="shared" si="147"/>
        <v>203.52517948339198</v>
      </c>
      <c r="G321" s="70">
        <f t="shared" si="136"/>
        <v>191</v>
      </c>
      <c r="H321" s="24">
        <f t="shared" si="148"/>
        <v>190.80485576567997</v>
      </c>
      <c r="I321" s="145"/>
      <c r="J321" s="104" t="s">
        <v>184</v>
      </c>
      <c r="K321" s="12">
        <v>27.5</v>
      </c>
      <c r="L321" s="52">
        <f t="shared" ref="L321:L342" si="155">CEILING(M321,0.5)</f>
        <v>45.5</v>
      </c>
      <c r="M321" s="1">
        <f t="shared" ref="M321:M357" si="156">K321*1.65</f>
        <v>45.375</v>
      </c>
      <c r="N321" s="1">
        <f t="shared" ref="N321:N342" si="157">CEILING(O321,0.5)</f>
        <v>44</v>
      </c>
      <c r="O321" s="1">
        <f t="shared" ref="O321:O357" si="158">K321*1.6</f>
        <v>44</v>
      </c>
      <c r="P321" s="69">
        <f t="shared" ref="P321:P357" si="159">CEILING(Q306,0.5)</f>
        <v>41.5</v>
      </c>
      <c r="Q321" s="24">
        <f t="shared" si="149"/>
        <v>277.20000000000005</v>
      </c>
    </row>
    <row r="322" spans="1:17" ht="21" customHeight="1" thickBot="1">
      <c r="A322" s="110" t="s">
        <v>492</v>
      </c>
      <c r="B322" s="18">
        <v>131.60508305255999</v>
      </c>
      <c r="C322" s="28">
        <f t="shared" si="144"/>
        <v>217.5</v>
      </c>
      <c r="D322" s="3">
        <f t="shared" si="145"/>
        <v>217.14838703672396</v>
      </c>
      <c r="E322" s="3">
        <f t="shared" si="146"/>
        <v>211</v>
      </c>
      <c r="F322" s="3">
        <f t="shared" si="147"/>
        <v>210.568132884096</v>
      </c>
      <c r="G322" s="70">
        <f t="shared" si="136"/>
        <v>197.5</v>
      </c>
      <c r="H322" s="24">
        <f t="shared" si="148"/>
        <v>197.40762457884</v>
      </c>
      <c r="J322" s="98" t="s">
        <v>185</v>
      </c>
      <c r="K322" s="35">
        <v>29.7</v>
      </c>
      <c r="L322" s="53">
        <f t="shared" si="155"/>
        <v>49.5</v>
      </c>
      <c r="M322" s="3">
        <f t="shared" si="156"/>
        <v>49.004999999999995</v>
      </c>
      <c r="N322" s="3">
        <f t="shared" si="157"/>
        <v>48</v>
      </c>
      <c r="O322" s="3">
        <f t="shared" si="158"/>
        <v>47.52</v>
      </c>
      <c r="P322" s="70">
        <f t="shared" si="159"/>
        <v>45</v>
      </c>
      <c r="Q322" s="24">
        <f t="shared" si="149"/>
        <v>363</v>
      </c>
    </row>
    <row r="323" spans="1:17" ht="21" customHeight="1" thickBot="1">
      <c r="A323" s="98" t="s">
        <v>493</v>
      </c>
      <c r="B323" s="18">
        <v>133.87492842047999</v>
      </c>
      <c r="C323" s="28">
        <f t="shared" si="144"/>
        <v>221</v>
      </c>
      <c r="D323" s="3">
        <f t="shared" si="145"/>
        <v>220.89363189379196</v>
      </c>
      <c r="E323" s="3">
        <f t="shared" si="146"/>
        <v>214.5</v>
      </c>
      <c r="F323" s="3">
        <f t="shared" si="147"/>
        <v>214.19988547276799</v>
      </c>
      <c r="G323" s="70">
        <f t="shared" si="136"/>
        <v>201</v>
      </c>
      <c r="H323" s="24">
        <f t="shared" si="148"/>
        <v>200.81239263071998</v>
      </c>
      <c r="J323" s="98" t="s">
        <v>186</v>
      </c>
      <c r="K323" s="35">
        <v>51.7</v>
      </c>
      <c r="L323" s="53">
        <f t="shared" si="155"/>
        <v>85.5</v>
      </c>
      <c r="M323" s="3">
        <f t="shared" si="156"/>
        <v>85.305000000000007</v>
      </c>
      <c r="N323" s="3">
        <f t="shared" si="157"/>
        <v>83</v>
      </c>
      <c r="O323" s="3">
        <f t="shared" si="158"/>
        <v>82.720000000000013</v>
      </c>
      <c r="P323" s="70">
        <f t="shared" si="159"/>
        <v>78</v>
      </c>
      <c r="Q323" s="24">
        <f t="shared" si="149"/>
        <v>488.40000000000003</v>
      </c>
    </row>
    <row r="324" spans="1:17" ht="21" customHeight="1" thickBot="1">
      <c r="A324" s="98" t="s">
        <v>494</v>
      </c>
      <c r="B324" s="18">
        <v>136.82480843303998</v>
      </c>
      <c r="C324" s="28">
        <f t="shared" si="144"/>
        <v>226</v>
      </c>
      <c r="D324" s="3">
        <f t="shared" si="145"/>
        <v>225.76093391451596</v>
      </c>
      <c r="E324" s="3">
        <f t="shared" si="146"/>
        <v>219</v>
      </c>
      <c r="F324" s="3">
        <f t="shared" si="147"/>
        <v>218.91969349286398</v>
      </c>
      <c r="G324" s="70">
        <f t="shared" si="136"/>
        <v>205.5</v>
      </c>
      <c r="H324" s="24">
        <f t="shared" si="148"/>
        <v>205.23721264955998</v>
      </c>
      <c r="J324" s="98" t="s">
        <v>187</v>
      </c>
      <c r="K324" s="35">
        <v>59.4</v>
      </c>
      <c r="L324" s="53">
        <f t="shared" si="155"/>
        <v>98.5</v>
      </c>
      <c r="M324" s="3">
        <f t="shared" si="156"/>
        <v>98.009999999999991</v>
      </c>
      <c r="N324" s="3">
        <f t="shared" si="157"/>
        <v>95.5</v>
      </c>
      <c r="O324" s="3">
        <f t="shared" si="158"/>
        <v>95.04</v>
      </c>
      <c r="P324" s="70">
        <f t="shared" si="159"/>
        <v>89.5</v>
      </c>
      <c r="Q324" s="24">
        <f t="shared" si="149"/>
        <v>547.75980000000004</v>
      </c>
    </row>
    <row r="325" spans="1:17" ht="21" customHeight="1" thickBot="1">
      <c r="A325" s="98" t="s">
        <v>495</v>
      </c>
      <c r="B325" s="18">
        <v>140.60175760800001</v>
      </c>
      <c r="C325" s="28">
        <f t="shared" si="144"/>
        <v>232</v>
      </c>
      <c r="D325" s="3">
        <f t="shared" si="145"/>
        <v>231.9929000532</v>
      </c>
      <c r="E325" s="3">
        <f t="shared" si="146"/>
        <v>225</v>
      </c>
      <c r="F325" s="3">
        <f t="shared" si="147"/>
        <v>224.96281217280003</v>
      </c>
      <c r="G325" s="70">
        <f t="shared" si="136"/>
        <v>211</v>
      </c>
      <c r="H325" s="24">
        <f t="shared" si="148"/>
        <v>210.90263641200002</v>
      </c>
      <c r="J325" s="98" t="s">
        <v>188</v>
      </c>
      <c r="K325" s="35">
        <v>67</v>
      </c>
      <c r="L325" s="53">
        <f t="shared" si="155"/>
        <v>111</v>
      </c>
      <c r="M325" s="3">
        <f t="shared" si="156"/>
        <v>110.55</v>
      </c>
      <c r="N325" s="3">
        <f t="shared" si="157"/>
        <v>107.5</v>
      </c>
      <c r="O325" s="3">
        <f t="shared" si="158"/>
        <v>107.2</v>
      </c>
      <c r="P325" s="70">
        <f t="shared" si="159"/>
        <v>100.5</v>
      </c>
      <c r="Q325" s="24">
        <f t="shared" si="149"/>
        <v>412.5</v>
      </c>
    </row>
    <row r="326" spans="1:17" ht="21" customHeight="1" thickBot="1">
      <c r="A326" s="98" t="s">
        <v>496</v>
      </c>
      <c r="B326" s="18">
        <v>225.50500195703992</v>
      </c>
      <c r="C326" s="28">
        <f t="shared" si="144"/>
        <v>372.5</v>
      </c>
      <c r="D326" s="3">
        <f t="shared" si="145"/>
        <v>372.08325322911583</v>
      </c>
      <c r="E326" s="3">
        <f t="shared" si="146"/>
        <v>361</v>
      </c>
      <c r="F326" s="3">
        <f t="shared" si="147"/>
        <v>360.80800313126389</v>
      </c>
      <c r="G326" s="70">
        <f t="shared" si="136"/>
        <v>338.5</v>
      </c>
      <c r="H326" s="24">
        <f t="shared" si="148"/>
        <v>338.2575029355599</v>
      </c>
      <c r="J326" s="98" t="s">
        <v>189</v>
      </c>
      <c r="K326" s="35">
        <v>64.900000000000006</v>
      </c>
      <c r="L326" s="53">
        <f t="shared" si="155"/>
        <v>107.5</v>
      </c>
      <c r="M326" s="3">
        <f t="shared" si="156"/>
        <v>107.08500000000001</v>
      </c>
      <c r="N326" s="3">
        <f t="shared" si="157"/>
        <v>104</v>
      </c>
      <c r="O326" s="3">
        <f t="shared" si="158"/>
        <v>103.84000000000002</v>
      </c>
      <c r="P326" s="70">
        <f t="shared" si="159"/>
        <v>97.5</v>
      </c>
      <c r="Q326" s="24">
        <f t="shared" si="149"/>
        <v>495</v>
      </c>
    </row>
    <row r="327" spans="1:17" ht="21" customHeight="1" thickBot="1">
      <c r="A327" s="98" t="s">
        <v>497</v>
      </c>
      <c r="B327" s="18">
        <v>229.55764085280001</v>
      </c>
      <c r="C327" s="28">
        <f t="shared" si="144"/>
        <v>379</v>
      </c>
      <c r="D327" s="3">
        <f t="shared" si="145"/>
        <v>378.77010740712001</v>
      </c>
      <c r="E327" s="3">
        <f t="shared" si="146"/>
        <v>367.5</v>
      </c>
      <c r="F327" s="3">
        <f t="shared" si="147"/>
        <v>367.29222536448003</v>
      </c>
      <c r="G327" s="70">
        <f t="shared" si="136"/>
        <v>344.5</v>
      </c>
      <c r="H327" s="24">
        <f t="shared" si="148"/>
        <v>344.33646127920002</v>
      </c>
      <c r="J327" s="98" t="s">
        <v>190</v>
      </c>
      <c r="K327" s="35">
        <v>110</v>
      </c>
      <c r="L327" s="53">
        <f t="shared" si="155"/>
        <v>181.5</v>
      </c>
      <c r="M327" s="3">
        <f t="shared" si="156"/>
        <v>181.5</v>
      </c>
      <c r="N327" s="3">
        <f t="shared" si="157"/>
        <v>176</v>
      </c>
      <c r="O327" s="3">
        <f t="shared" si="158"/>
        <v>176</v>
      </c>
      <c r="P327" s="70">
        <f t="shared" si="159"/>
        <v>165</v>
      </c>
      <c r="Q327" s="24">
        <f t="shared" si="149"/>
        <v>537.90000000000009</v>
      </c>
    </row>
    <row r="328" spans="1:17" ht="21" customHeight="1" thickBot="1">
      <c r="A328" s="98" t="s">
        <v>498</v>
      </c>
      <c r="B328" s="18">
        <v>234.72222828911995</v>
      </c>
      <c r="C328" s="28">
        <f t="shared" si="144"/>
        <v>387.5</v>
      </c>
      <c r="D328" s="3">
        <f t="shared" si="145"/>
        <v>387.29167667704792</v>
      </c>
      <c r="E328" s="3">
        <f t="shared" si="146"/>
        <v>376</v>
      </c>
      <c r="F328" s="3">
        <f t="shared" si="147"/>
        <v>375.55556526259193</v>
      </c>
      <c r="G328" s="70">
        <f t="shared" si="136"/>
        <v>352.5</v>
      </c>
      <c r="H328" s="24">
        <f t="shared" si="148"/>
        <v>352.08334243367995</v>
      </c>
      <c r="J328" s="98" t="s">
        <v>191</v>
      </c>
      <c r="K328" s="35">
        <v>121</v>
      </c>
      <c r="L328" s="53">
        <f t="shared" si="155"/>
        <v>200</v>
      </c>
      <c r="M328" s="3">
        <f t="shared" si="156"/>
        <v>199.64999999999998</v>
      </c>
      <c r="N328" s="3">
        <f t="shared" si="157"/>
        <v>194</v>
      </c>
      <c r="O328" s="3">
        <f t="shared" si="158"/>
        <v>193.60000000000002</v>
      </c>
      <c r="P328" s="70">
        <f t="shared" si="159"/>
        <v>181.5</v>
      </c>
      <c r="Q328" s="24">
        <f t="shared" si="149"/>
        <v>577.5</v>
      </c>
    </row>
    <row r="329" spans="1:17" ht="21" customHeight="1" thickBot="1">
      <c r="A329" s="98" t="s">
        <v>499</v>
      </c>
      <c r="B329" s="18">
        <v>241.40310918983997</v>
      </c>
      <c r="C329" s="28">
        <f t="shared" si="144"/>
        <v>398.5</v>
      </c>
      <c r="D329" s="3">
        <f t="shared" si="145"/>
        <v>398.31513016323595</v>
      </c>
      <c r="E329" s="3">
        <f t="shared" si="146"/>
        <v>386.5</v>
      </c>
      <c r="F329" s="3">
        <f t="shared" si="147"/>
        <v>386.24497470374399</v>
      </c>
      <c r="G329" s="70">
        <f t="shared" ref="G329:G391" si="160">CEILING(H329,0.5)</f>
        <v>362.5</v>
      </c>
      <c r="H329" s="24">
        <f t="shared" si="148"/>
        <v>362.10466378475996</v>
      </c>
      <c r="J329" s="98" t="s">
        <v>192</v>
      </c>
      <c r="K329" s="35">
        <v>128.69999999999999</v>
      </c>
      <c r="L329" s="53">
        <f t="shared" si="155"/>
        <v>212.5</v>
      </c>
      <c r="M329" s="3">
        <f t="shared" si="156"/>
        <v>212.35499999999996</v>
      </c>
      <c r="N329" s="3">
        <f t="shared" si="157"/>
        <v>206</v>
      </c>
      <c r="O329" s="3">
        <f t="shared" si="158"/>
        <v>205.92</v>
      </c>
      <c r="P329" s="70">
        <f t="shared" si="159"/>
        <v>193.5</v>
      </c>
      <c r="Q329" s="24">
        <f t="shared" si="149"/>
        <v>666.495</v>
      </c>
    </row>
    <row r="330" spans="1:17" ht="21" customHeight="1" thickBot="1">
      <c r="A330" s="98" t="s">
        <v>500</v>
      </c>
      <c r="B330" s="18">
        <v>246.64121388503997</v>
      </c>
      <c r="C330" s="28">
        <f t="shared" si="144"/>
        <v>407</v>
      </c>
      <c r="D330" s="3">
        <f t="shared" si="145"/>
        <v>406.95800291031594</v>
      </c>
      <c r="E330" s="3">
        <f t="shared" si="146"/>
        <v>395</v>
      </c>
      <c r="F330" s="3">
        <f t="shared" si="147"/>
        <v>394.625942216064</v>
      </c>
      <c r="G330" s="70">
        <f t="shared" si="160"/>
        <v>370</v>
      </c>
      <c r="H330" s="24">
        <f t="shared" si="148"/>
        <v>369.96182082755996</v>
      </c>
      <c r="J330" s="98" t="s">
        <v>611</v>
      </c>
      <c r="K330" s="35">
        <v>187</v>
      </c>
      <c r="L330" s="53">
        <f t="shared" si="155"/>
        <v>309</v>
      </c>
      <c r="M330" s="3">
        <f t="shared" si="156"/>
        <v>308.55</v>
      </c>
      <c r="N330" s="3">
        <f t="shared" si="157"/>
        <v>299.5</v>
      </c>
      <c r="O330" s="3">
        <f t="shared" si="158"/>
        <v>299.2</v>
      </c>
      <c r="P330" s="70">
        <f t="shared" si="159"/>
        <v>280.5</v>
      </c>
      <c r="Q330" s="24">
        <f t="shared" si="149"/>
        <v>958.47</v>
      </c>
    </row>
    <row r="331" spans="1:17" ht="21" customHeight="1" thickBot="1">
      <c r="A331" s="98" t="s">
        <v>501</v>
      </c>
      <c r="B331" s="18">
        <v>251.98959446856</v>
      </c>
      <c r="C331" s="28">
        <f t="shared" si="144"/>
        <v>416</v>
      </c>
      <c r="D331" s="3">
        <f t="shared" si="145"/>
        <v>415.782830873124</v>
      </c>
      <c r="E331" s="3">
        <f t="shared" si="146"/>
        <v>403.5</v>
      </c>
      <c r="F331" s="3">
        <f t="shared" si="147"/>
        <v>403.18335114969602</v>
      </c>
      <c r="G331" s="70">
        <f t="shared" si="160"/>
        <v>378</v>
      </c>
      <c r="H331" s="24">
        <f t="shared" si="148"/>
        <v>377.98439170284001</v>
      </c>
      <c r="J331" s="98" t="s">
        <v>193</v>
      </c>
      <c r="K331" s="35">
        <v>102.3</v>
      </c>
      <c r="L331" s="53">
        <f t="shared" si="155"/>
        <v>169</v>
      </c>
      <c r="M331" s="3">
        <f t="shared" si="156"/>
        <v>168.79499999999999</v>
      </c>
      <c r="N331" s="3">
        <f t="shared" si="157"/>
        <v>164</v>
      </c>
      <c r="O331" s="3">
        <f t="shared" si="158"/>
        <v>163.68</v>
      </c>
      <c r="P331" s="70">
        <f t="shared" si="159"/>
        <v>153.5</v>
      </c>
      <c r="Q331" s="24">
        <f t="shared" si="149"/>
        <v>1193.46</v>
      </c>
    </row>
    <row r="332" spans="1:17" ht="21" customHeight="1" thickBot="1">
      <c r="A332" s="98" t="s">
        <v>502</v>
      </c>
      <c r="B332" s="18">
        <v>257.20013019167999</v>
      </c>
      <c r="C332" s="28">
        <f t="shared" si="144"/>
        <v>424.5</v>
      </c>
      <c r="D332" s="3">
        <f t="shared" si="145"/>
        <v>424.38021481627197</v>
      </c>
      <c r="E332" s="3">
        <f t="shared" si="146"/>
        <v>412</v>
      </c>
      <c r="F332" s="3">
        <f t="shared" si="147"/>
        <v>411.520208306688</v>
      </c>
      <c r="G332" s="70">
        <f t="shared" si="160"/>
        <v>386</v>
      </c>
      <c r="H332" s="24">
        <f t="shared" si="148"/>
        <v>385.80019528751995</v>
      </c>
      <c r="J332" s="98" t="s">
        <v>194</v>
      </c>
      <c r="K332" s="35">
        <v>114.4</v>
      </c>
      <c r="L332" s="53">
        <f t="shared" si="155"/>
        <v>189</v>
      </c>
      <c r="M332" s="3">
        <f t="shared" si="156"/>
        <v>188.76</v>
      </c>
      <c r="N332" s="3">
        <f t="shared" si="157"/>
        <v>183.5</v>
      </c>
      <c r="O332" s="3">
        <f t="shared" si="158"/>
        <v>183.04000000000002</v>
      </c>
      <c r="P332" s="70">
        <f t="shared" si="159"/>
        <v>172</v>
      </c>
      <c r="Q332" s="24">
        <f t="shared" si="149"/>
        <v>1302.5787600000001</v>
      </c>
    </row>
    <row r="333" spans="1:17" ht="21" customHeight="1" thickBot="1">
      <c r="A333" s="98" t="s">
        <v>503</v>
      </c>
      <c r="B333" s="18">
        <v>265.87516673952001</v>
      </c>
      <c r="C333" s="28">
        <f t="shared" si="144"/>
        <v>439</v>
      </c>
      <c r="D333" s="3">
        <f t="shared" si="145"/>
        <v>438.69402512020798</v>
      </c>
      <c r="E333" s="3">
        <f t="shared" si="146"/>
        <v>425.5</v>
      </c>
      <c r="F333" s="3">
        <f t="shared" si="147"/>
        <v>425.40026678323204</v>
      </c>
      <c r="G333" s="70">
        <f t="shared" si="160"/>
        <v>399</v>
      </c>
      <c r="H333" s="24">
        <f t="shared" si="148"/>
        <v>398.81275010928005</v>
      </c>
      <c r="J333" s="98" t="s">
        <v>195</v>
      </c>
      <c r="K333" s="35">
        <v>116.6</v>
      </c>
      <c r="L333" s="53">
        <f t="shared" si="155"/>
        <v>192.5</v>
      </c>
      <c r="M333" s="3">
        <f t="shared" si="156"/>
        <v>192.39</v>
      </c>
      <c r="N333" s="3">
        <f t="shared" si="157"/>
        <v>187</v>
      </c>
      <c r="O333" s="3">
        <f t="shared" si="158"/>
        <v>186.56</v>
      </c>
      <c r="P333" s="70">
        <f t="shared" si="159"/>
        <v>175</v>
      </c>
      <c r="Q333" s="24">
        <f t="shared" si="149"/>
        <v>1585.3500000000001</v>
      </c>
    </row>
    <row r="334" spans="1:17" ht="21" customHeight="1" thickBot="1">
      <c r="A334" s="98" t="s">
        <v>504</v>
      </c>
      <c r="B334" s="18">
        <v>271.09489212</v>
      </c>
      <c r="C334" s="28">
        <f t="shared" si="144"/>
        <v>447.5</v>
      </c>
      <c r="D334" s="3">
        <f t="shared" si="145"/>
        <v>447.30657199799998</v>
      </c>
      <c r="E334" s="3">
        <f t="shared" si="146"/>
        <v>434</v>
      </c>
      <c r="F334" s="3">
        <f t="shared" si="147"/>
        <v>433.751827392</v>
      </c>
      <c r="G334" s="70">
        <f t="shared" si="160"/>
        <v>407</v>
      </c>
      <c r="H334" s="24">
        <f t="shared" si="148"/>
        <v>406.64233818000002</v>
      </c>
      <c r="I334" s="175"/>
      <c r="J334" s="98" t="s">
        <v>196</v>
      </c>
      <c r="K334" s="35">
        <v>121</v>
      </c>
      <c r="L334" s="53">
        <f t="shared" si="155"/>
        <v>200</v>
      </c>
      <c r="M334" s="3">
        <f t="shared" si="156"/>
        <v>199.64999999999998</v>
      </c>
      <c r="N334" s="3">
        <f t="shared" si="157"/>
        <v>194</v>
      </c>
      <c r="O334" s="3">
        <f t="shared" si="158"/>
        <v>193.60000000000002</v>
      </c>
      <c r="P334" s="70">
        <f t="shared" si="159"/>
        <v>181.5</v>
      </c>
      <c r="Q334" s="24">
        <f t="shared" si="149"/>
        <v>590.28899999999999</v>
      </c>
    </row>
    <row r="335" spans="1:17" ht="21" customHeight="1" thickBot="1">
      <c r="A335" s="99" t="s">
        <v>505</v>
      </c>
      <c r="B335" s="19">
        <v>276.4248933888</v>
      </c>
      <c r="C335" s="29">
        <f t="shared" si="144"/>
        <v>456.5</v>
      </c>
      <c r="D335" s="4">
        <f t="shared" si="145"/>
        <v>456.10107409151999</v>
      </c>
      <c r="E335" s="4">
        <f t="shared" si="146"/>
        <v>442.5</v>
      </c>
      <c r="F335" s="4">
        <f t="shared" si="147"/>
        <v>442.27982942208001</v>
      </c>
      <c r="G335" s="71">
        <f t="shared" si="160"/>
        <v>415</v>
      </c>
      <c r="H335" s="24">
        <f t="shared" si="148"/>
        <v>414.6373400832</v>
      </c>
      <c r="I335" s="175"/>
      <c r="J335" s="98" t="s">
        <v>197</v>
      </c>
      <c r="K335" s="35">
        <v>170.5</v>
      </c>
      <c r="L335" s="53">
        <f t="shared" si="155"/>
        <v>281.5</v>
      </c>
      <c r="M335" s="3">
        <f t="shared" si="156"/>
        <v>281.32499999999999</v>
      </c>
      <c r="N335" s="3">
        <f t="shared" si="157"/>
        <v>273</v>
      </c>
      <c r="O335" s="3">
        <f t="shared" si="158"/>
        <v>272.8</v>
      </c>
      <c r="P335" s="70">
        <f t="shared" si="159"/>
        <v>256</v>
      </c>
      <c r="Q335" s="24">
        <f t="shared" si="149"/>
        <v>734.64300000000003</v>
      </c>
    </row>
    <row r="336" spans="1:17" ht="21" customHeight="1" thickBot="1">
      <c r="A336" s="166" t="s">
        <v>75</v>
      </c>
      <c r="B336" s="81" t="s">
        <v>634</v>
      </c>
      <c r="C336" s="78" t="s">
        <v>790</v>
      </c>
      <c r="E336" s="78" t="s">
        <v>791</v>
      </c>
      <c r="G336" s="78" t="s">
        <v>635</v>
      </c>
      <c r="I336" s="175"/>
      <c r="J336" s="98" t="s">
        <v>198</v>
      </c>
      <c r="K336" s="35">
        <v>184.8</v>
      </c>
      <c r="L336" s="53">
        <f t="shared" si="155"/>
        <v>305</v>
      </c>
      <c r="M336" s="3">
        <f t="shared" si="156"/>
        <v>304.92</v>
      </c>
      <c r="N336" s="3">
        <f t="shared" si="157"/>
        <v>296</v>
      </c>
      <c r="O336" s="3">
        <f t="shared" si="158"/>
        <v>295.68</v>
      </c>
      <c r="P336" s="70">
        <f t="shared" si="159"/>
        <v>277.5</v>
      </c>
      <c r="Q336" s="24">
        <f t="shared" si="149"/>
        <v>1148.4479999999999</v>
      </c>
    </row>
    <row r="337" spans="1:18" ht="21" customHeight="1" thickBot="1">
      <c r="A337" s="108" t="s">
        <v>81</v>
      </c>
      <c r="B337" s="14">
        <v>91</v>
      </c>
      <c r="C337" s="27">
        <f t="shared" ref="C337:C343" si="161">CEILING(D337,0.5)</f>
        <v>150.5</v>
      </c>
      <c r="D337" s="1">
        <f t="shared" ref="D337:D343" si="162">B337*1.65</f>
        <v>150.15</v>
      </c>
      <c r="E337" s="1">
        <f t="shared" ref="E337:E343" si="163">CEILING(F337,0.5)</f>
        <v>146</v>
      </c>
      <c r="F337" s="1">
        <f t="shared" ref="F337:F343" si="164">B337*1.6</f>
        <v>145.6</v>
      </c>
      <c r="G337" s="69">
        <f t="shared" si="160"/>
        <v>136.5</v>
      </c>
      <c r="H337" s="24">
        <f t="shared" ref="H337:H343" si="165">B337*1.5</f>
        <v>136.5</v>
      </c>
      <c r="I337" s="175"/>
      <c r="J337" s="98" t="s">
        <v>199</v>
      </c>
      <c r="K337" s="35">
        <v>242</v>
      </c>
      <c r="L337" s="53">
        <f t="shared" si="155"/>
        <v>399.5</v>
      </c>
      <c r="M337" s="3">
        <f t="shared" si="156"/>
        <v>399.29999999999995</v>
      </c>
      <c r="N337" s="3">
        <f t="shared" si="157"/>
        <v>387.5</v>
      </c>
      <c r="O337" s="3">
        <f t="shared" si="158"/>
        <v>387.20000000000005</v>
      </c>
      <c r="P337" s="70">
        <f t="shared" si="159"/>
        <v>363</v>
      </c>
      <c r="Q337" s="24">
        <f t="shared" si="149"/>
        <v>1190.8890000000001</v>
      </c>
    </row>
    <row r="338" spans="1:18" ht="21" customHeight="1" thickBot="1">
      <c r="A338" s="110" t="s">
        <v>82</v>
      </c>
      <c r="B338" s="39">
        <v>119</v>
      </c>
      <c r="C338" s="28">
        <f t="shared" si="161"/>
        <v>196.5</v>
      </c>
      <c r="D338" s="3">
        <f t="shared" si="162"/>
        <v>196.35</v>
      </c>
      <c r="E338" s="3">
        <f t="shared" si="163"/>
        <v>190.5</v>
      </c>
      <c r="F338" s="3">
        <f t="shared" si="164"/>
        <v>190.4</v>
      </c>
      <c r="G338" s="70">
        <f t="shared" si="160"/>
        <v>178.5</v>
      </c>
      <c r="H338" s="24">
        <f t="shared" si="165"/>
        <v>178.5</v>
      </c>
      <c r="I338" s="175"/>
      <c r="J338" s="98" t="s">
        <v>200</v>
      </c>
      <c r="K338" s="35">
        <v>325.60000000000002</v>
      </c>
      <c r="L338" s="53">
        <f t="shared" si="155"/>
        <v>537.5</v>
      </c>
      <c r="M338" s="3">
        <f t="shared" si="156"/>
        <v>537.24</v>
      </c>
      <c r="N338" s="3">
        <f t="shared" si="157"/>
        <v>521</v>
      </c>
      <c r="O338" s="3">
        <f t="shared" si="158"/>
        <v>520.96</v>
      </c>
      <c r="P338" s="70">
        <f t="shared" si="159"/>
        <v>488.5</v>
      </c>
      <c r="Q338" s="24">
        <f t="shared" si="149"/>
        <v>1813.308</v>
      </c>
    </row>
    <row r="339" spans="1:18" ht="21" customHeight="1" thickBot="1">
      <c r="A339" s="110" t="s">
        <v>83</v>
      </c>
      <c r="B339" s="39">
        <v>140</v>
      </c>
      <c r="C339" s="28">
        <f t="shared" si="161"/>
        <v>231</v>
      </c>
      <c r="D339" s="3">
        <f t="shared" si="162"/>
        <v>231</v>
      </c>
      <c r="E339" s="3">
        <f t="shared" si="163"/>
        <v>224</v>
      </c>
      <c r="F339" s="3">
        <f t="shared" si="164"/>
        <v>224</v>
      </c>
      <c r="G339" s="70">
        <f t="shared" si="160"/>
        <v>210</v>
      </c>
      <c r="H339" s="24">
        <f t="shared" si="165"/>
        <v>210</v>
      </c>
      <c r="I339" s="175"/>
      <c r="J339" s="98" t="s">
        <v>201</v>
      </c>
      <c r="K339" s="35">
        <v>365.17320000000001</v>
      </c>
      <c r="L339" s="53">
        <f t="shared" si="155"/>
        <v>603</v>
      </c>
      <c r="M339" s="3">
        <f t="shared" si="156"/>
        <v>602.53577999999993</v>
      </c>
      <c r="N339" s="3">
        <f t="shared" si="157"/>
        <v>584.5</v>
      </c>
      <c r="O339" s="3">
        <f t="shared" si="158"/>
        <v>584.27712000000008</v>
      </c>
      <c r="P339" s="70">
        <f t="shared" si="159"/>
        <v>548</v>
      </c>
      <c r="Q339" s="24">
        <f t="shared" si="149"/>
        <v>572.952</v>
      </c>
    </row>
    <row r="340" spans="1:18" ht="21" customHeight="1" thickBot="1">
      <c r="A340" s="110" t="s">
        <v>84</v>
      </c>
      <c r="B340" s="39">
        <v>203</v>
      </c>
      <c r="C340" s="28">
        <f t="shared" si="161"/>
        <v>335</v>
      </c>
      <c r="D340" s="3">
        <f t="shared" si="162"/>
        <v>334.95</v>
      </c>
      <c r="E340" s="3">
        <f t="shared" si="163"/>
        <v>325</v>
      </c>
      <c r="F340" s="3">
        <f t="shared" si="164"/>
        <v>324.8</v>
      </c>
      <c r="G340" s="70">
        <f t="shared" si="160"/>
        <v>304.5</v>
      </c>
      <c r="H340" s="24">
        <f t="shared" si="165"/>
        <v>304.5</v>
      </c>
      <c r="J340" s="98" t="s">
        <v>202</v>
      </c>
      <c r="K340" s="35">
        <v>275</v>
      </c>
      <c r="L340" s="53">
        <f t="shared" si="155"/>
        <v>454</v>
      </c>
      <c r="M340" s="3">
        <f t="shared" si="156"/>
        <v>453.75</v>
      </c>
      <c r="N340" s="3">
        <f t="shared" si="157"/>
        <v>440</v>
      </c>
      <c r="O340" s="3">
        <f t="shared" si="158"/>
        <v>440</v>
      </c>
      <c r="P340" s="70">
        <f t="shared" si="159"/>
        <v>412.5</v>
      </c>
      <c r="Q340" s="24">
        <f t="shared" si="149"/>
        <v>977.89499999999998</v>
      </c>
    </row>
    <row r="341" spans="1:18" ht="21" customHeight="1" thickBot="1">
      <c r="A341" s="110" t="s">
        <v>85</v>
      </c>
      <c r="B341" s="39">
        <v>280</v>
      </c>
      <c r="C341" s="28">
        <f t="shared" si="161"/>
        <v>462</v>
      </c>
      <c r="D341" s="3">
        <f t="shared" si="162"/>
        <v>462</v>
      </c>
      <c r="E341" s="3">
        <f t="shared" si="163"/>
        <v>448</v>
      </c>
      <c r="F341" s="3">
        <f t="shared" si="164"/>
        <v>448</v>
      </c>
      <c r="G341" s="70">
        <f t="shared" si="160"/>
        <v>420</v>
      </c>
      <c r="H341" s="24">
        <f t="shared" si="165"/>
        <v>420</v>
      </c>
      <c r="J341" s="98" t="s">
        <v>203</v>
      </c>
      <c r="K341" s="35">
        <v>330</v>
      </c>
      <c r="L341" s="53">
        <f t="shared" si="155"/>
        <v>544.5</v>
      </c>
      <c r="M341" s="3">
        <f t="shared" si="156"/>
        <v>544.5</v>
      </c>
      <c r="N341" s="3">
        <f t="shared" si="157"/>
        <v>528</v>
      </c>
      <c r="O341" s="3">
        <f t="shared" si="158"/>
        <v>528</v>
      </c>
      <c r="P341" s="70">
        <f t="shared" si="159"/>
        <v>495</v>
      </c>
      <c r="Q341" s="24">
        <f t="shared" si="149"/>
        <v>1299.72</v>
      </c>
    </row>
    <row r="342" spans="1:18" ht="21" customHeight="1" thickBot="1">
      <c r="A342" s="110" t="s">
        <v>86</v>
      </c>
      <c r="B342" s="39">
        <v>322</v>
      </c>
      <c r="C342" s="28">
        <f t="shared" si="161"/>
        <v>531.5</v>
      </c>
      <c r="D342" s="3">
        <f t="shared" si="162"/>
        <v>531.29999999999995</v>
      </c>
      <c r="E342" s="3">
        <f t="shared" si="163"/>
        <v>515.5</v>
      </c>
      <c r="F342" s="3">
        <f t="shared" si="164"/>
        <v>515.20000000000005</v>
      </c>
      <c r="G342" s="70">
        <f t="shared" si="160"/>
        <v>483</v>
      </c>
      <c r="H342" s="24">
        <f t="shared" si="165"/>
        <v>483</v>
      </c>
      <c r="J342" s="98" t="s">
        <v>204</v>
      </c>
      <c r="K342" s="35">
        <v>358.6</v>
      </c>
      <c r="L342" s="53">
        <f t="shared" si="155"/>
        <v>592</v>
      </c>
      <c r="M342" s="3">
        <f t="shared" si="156"/>
        <v>591.69000000000005</v>
      </c>
      <c r="N342" s="3">
        <f t="shared" si="157"/>
        <v>574</v>
      </c>
      <c r="O342" s="3">
        <f t="shared" si="158"/>
        <v>573.7600000000001</v>
      </c>
      <c r="P342" s="70">
        <f t="shared" si="159"/>
        <v>538</v>
      </c>
      <c r="Q342" s="176">
        <f t="shared" si="149"/>
        <v>2124.549</v>
      </c>
    </row>
    <row r="343" spans="1:18" ht="21" customHeight="1" thickBot="1">
      <c r="A343" s="111" t="s">
        <v>87</v>
      </c>
      <c r="B343" s="40">
        <v>378</v>
      </c>
      <c r="C343" s="29">
        <f t="shared" si="161"/>
        <v>624</v>
      </c>
      <c r="D343" s="4">
        <f t="shared" si="162"/>
        <v>623.69999999999993</v>
      </c>
      <c r="E343" s="4">
        <f t="shared" si="163"/>
        <v>605</v>
      </c>
      <c r="F343" s="4">
        <f t="shared" si="164"/>
        <v>604.80000000000007</v>
      </c>
      <c r="G343" s="71">
        <f t="shared" si="160"/>
        <v>567</v>
      </c>
      <c r="H343" s="24">
        <f t="shared" si="165"/>
        <v>567</v>
      </c>
      <c r="J343" s="98" t="s">
        <v>205</v>
      </c>
      <c r="K343" s="35">
        <v>385</v>
      </c>
      <c r="L343" s="53">
        <f t="shared" ref="L343:L356" si="166">CEILING(M343,0.5)</f>
        <v>635.5</v>
      </c>
      <c r="M343" s="3">
        <f t="shared" si="156"/>
        <v>635.25</v>
      </c>
      <c r="N343" s="3">
        <f t="shared" ref="N343:N357" si="167">CEILING(O343,0.5)</f>
        <v>616</v>
      </c>
      <c r="O343" s="3">
        <f t="shared" si="158"/>
        <v>616</v>
      </c>
      <c r="P343" s="70">
        <f t="shared" si="159"/>
        <v>577.5</v>
      </c>
      <c r="Q343" s="76"/>
      <c r="R343" s="76"/>
    </row>
    <row r="344" spans="1:18" ht="21" customHeight="1" thickBot="1">
      <c r="A344" s="132" t="s">
        <v>20</v>
      </c>
      <c r="B344" s="81" t="s">
        <v>634</v>
      </c>
      <c r="C344" s="78" t="s">
        <v>790</v>
      </c>
      <c r="E344" s="78" t="s">
        <v>791</v>
      </c>
      <c r="G344" s="78" t="s">
        <v>635</v>
      </c>
      <c r="J344" s="98" t="s">
        <v>206</v>
      </c>
      <c r="K344" s="35">
        <v>444.33</v>
      </c>
      <c r="L344" s="53">
        <f t="shared" si="166"/>
        <v>733.5</v>
      </c>
      <c r="M344" s="3">
        <f t="shared" si="156"/>
        <v>733.14449999999988</v>
      </c>
      <c r="N344" s="3">
        <f t="shared" si="167"/>
        <v>711</v>
      </c>
      <c r="O344" s="3">
        <f t="shared" si="158"/>
        <v>710.928</v>
      </c>
      <c r="P344" s="70">
        <f t="shared" si="159"/>
        <v>666.5</v>
      </c>
    </row>
    <row r="345" spans="1:18" ht="21" customHeight="1" thickBot="1">
      <c r="A345" s="104" t="s">
        <v>588</v>
      </c>
      <c r="B345" s="15">
        <v>66.599999999999994</v>
      </c>
      <c r="C345" s="27">
        <f t="shared" ref="C345:C351" si="168">CEILING(D345,0.5)</f>
        <v>110</v>
      </c>
      <c r="D345" s="1">
        <f t="shared" ref="D345:D351" si="169">B345*1.65</f>
        <v>109.88999999999999</v>
      </c>
      <c r="E345" s="1">
        <f t="shared" ref="E345:E351" si="170">CEILING(F345,0.5)</f>
        <v>107</v>
      </c>
      <c r="F345" s="1">
        <f t="shared" ref="F345:F351" si="171">B345*1.6</f>
        <v>106.56</v>
      </c>
      <c r="G345" s="69">
        <f t="shared" si="160"/>
        <v>100</v>
      </c>
      <c r="H345" s="24">
        <f t="shared" ref="H345:H351" si="172">B345*1.5</f>
        <v>99.899999999999991</v>
      </c>
      <c r="J345" s="98" t="s">
        <v>207</v>
      </c>
      <c r="K345" s="35">
        <v>638.98</v>
      </c>
      <c r="L345" s="53">
        <f t="shared" si="166"/>
        <v>1054.5</v>
      </c>
      <c r="M345" s="3">
        <f t="shared" si="156"/>
        <v>1054.317</v>
      </c>
      <c r="N345" s="3">
        <f t="shared" si="167"/>
        <v>1022.5</v>
      </c>
      <c r="O345" s="3">
        <f t="shared" si="158"/>
        <v>1022.3680000000001</v>
      </c>
      <c r="P345" s="70">
        <f t="shared" si="159"/>
        <v>958.5</v>
      </c>
      <c r="Q345" s="24">
        <f t="shared" ref="Q345:Q377" si="173">K359*1.5</f>
        <v>13.813800000000001</v>
      </c>
    </row>
    <row r="346" spans="1:18" ht="21" customHeight="1" thickBot="1">
      <c r="A346" s="98" t="s">
        <v>589</v>
      </c>
      <c r="B346" s="41">
        <v>74.099999999999994</v>
      </c>
      <c r="C346" s="28">
        <f t="shared" si="168"/>
        <v>122.5</v>
      </c>
      <c r="D346" s="3">
        <f t="shared" si="169"/>
        <v>122.26499999999999</v>
      </c>
      <c r="E346" s="3">
        <f t="shared" si="170"/>
        <v>119</v>
      </c>
      <c r="F346" s="3">
        <f t="shared" si="171"/>
        <v>118.56</v>
      </c>
      <c r="G346" s="70">
        <f t="shared" si="160"/>
        <v>111.5</v>
      </c>
      <c r="H346" s="24">
        <f t="shared" si="172"/>
        <v>111.14999999999999</v>
      </c>
      <c r="J346" s="98" t="s">
        <v>208</v>
      </c>
      <c r="K346" s="35">
        <v>795.64</v>
      </c>
      <c r="L346" s="53">
        <f t="shared" si="166"/>
        <v>1313</v>
      </c>
      <c r="M346" s="3">
        <f t="shared" si="156"/>
        <v>1312.8059999999998</v>
      </c>
      <c r="N346" s="3">
        <f t="shared" si="167"/>
        <v>1273.5</v>
      </c>
      <c r="O346" s="3">
        <f t="shared" si="158"/>
        <v>1273.0240000000001</v>
      </c>
      <c r="P346" s="70">
        <f t="shared" si="159"/>
        <v>1193.5</v>
      </c>
      <c r="Q346" s="24">
        <f t="shared" si="173"/>
        <v>18.168150000000001</v>
      </c>
    </row>
    <row r="347" spans="1:18" ht="21" customHeight="1" thickBot="1">
      <c r="A347" s="98" t="s">
        <v>590</v>
      </c>
      <c r="B347" s="41">
        <v>115.2</v>
      </c>
      <c r="C347" s="28">
        <f t="shared" si="168"/>
        <v>190.5</v>
      </c>
      <c r="D347" s="3">
        <f t="shared" si="169"/>
        <v>190.07999999999998</v>
      </c>
      <c r="E347" s="3">
        <f t="shared" si="170"/>
        <v>184.5</v>
      </c>
      <c r="F347" s="3">
        <f t="shared" si="171"/>
        <v>184.32000000000002</v>
      </c>
      <c r="G347" s="70">
        <f t="shared" si="160"/>
        <v>173</v>
      </c>
      <c r="H347" s="24">
        <f t="shared" si="172"/>
        <v>172.8</v>
      </c>
      <c r="J347" s="98" t="s">
        <v>209</v>
      </c>
      <c r="K347" s="35">
        <v>868.38584000000003</v>
      </c>
      <c r="L347" s="53">
        <f t="shared" si="166"/>
        <v>1433</v>
      </c>
      <c r="M347" s="3">
        <f t="shared" si="156"/>
        <v>1432.836636</v>
      </c>
      <c r="N347" s="3">
        <f t="shared" si="167"/>
        <v>1389.5</v>
      </c>
      <c r="O347" s="3">
        <f t="shared" si="158"/>
        <v>1389.4173440000002</v>
      </c>
      <c r="P347" s="70">
        <f t="shared" si="159"/>
        <v>1303</v>
      </c>
      <c r="Q347" s="24">
        <f t="shared" si="173"/>
        <v>26.4693</v>
      </c>
    </row>
    <row r="348" spans="1:18" ht="21" customHeight="1" thickBot="1">
      <c r="A348" s="98" t="s">
        <v>591</v>
      </c>
      <c r="B348" s="41">
        <v>118.8</v>
      </c>
      <c r="C348" s="28">
        <f t="shared" si="168"/>
        <v>196.5</v>
      </c>
      <c r="D348" s="3">
        <f t="shared" si="169"/>
        <v>196.01999999999998</v>
      </c>
      <c r="E348" s="3">
        <f t="shared" si="170"/>
        <v>190.5</v>
      </c>
      <c r="F348" s="3">
        <f t="shared" si="171"/>
        <v>190.08</v>
      </c>
      <c r="G348" s="70">
        <f t="shared" si="160"/>
        <v>178.5</v>
      </c>
      <c r="H348" s="24">
        <f t="shared" si="172"/>
        <v>178.2</v>
      </c>
      <c r="J348" s="98" t="s">
        <v>210</v>
      </c>
      <c r="K348" s="35">
        <v>1056.9000000000001</v>
      </c>
      <c r="L348" s="53">
        <f t="shared" si="166"/>
        <v>1744</v>
      </c>
      <c r="M348" s="3">
        <f t="shared" si="156"/>
        <v>1743.885</v>
      </c>
      <c r="N348" s="3">
        <f t="shared" si="167"/>
        <v>1691.5</v>
      </c>
      <c r="O348" s="3">
        <f t="shared" si="158"/>
        <v>1691.0400000000002</v>
      </c>
      <c r="P348" s="70">
        <f t="shared" si="159"/>
        <v>1585.5</v>
      </c>
      <c r="Q348" s="24">
        <f t="shared" si="173"/>
        <v>31.059599999999996</v>
      </c>
    </row>
    <row r="349" spans="1:18" ht="21" customHeight="1" thickBot="1">
      <c r="A349" s="98" t="s">
        <v>592</v>
      </c>
      <c r="B349" s="41">
        <v>144</v>
      </c>
      <c r="C349" s="28">
        <f t="shared" si="168"/>
        <v>238</v>
      </c>
      <c r="D349" s="3">
        <f t="shared" si="169"/>
        <v>237.6</v>
      </c>
      <c r="E349" s="3">
        <f t="shared" si="170"/>
        <v>230.5</v>
      </c>
      <c r="F349" s="3">
        <f t="shared" si="171"/>
        <v>230.4</v>
      </c>
      <c r="G349" s="70">
        <f t="shared" si="160"/>
        <v>216</v>
      </c>
      <c r="H349" s="24">
        <f t="shared" si="172"/>
        <v>216</v>
      </c>
      <c r="J349" s="98" t="s">
        <v>211</v>
      </c>
      <c r="K349" s="35">
        <v>393.52600000000001</v>
      </c>
      <c r="L349" s="53">
        <f t="shared" si="166"/>
        <v>649.5</v>
      </c>
      <c r="M349" s="3">
        <f t="shared" si="156"/>
        <v>649.31790000000001</v>
      </c>
      <c r="N349" s="3">
        <f t="shared" si="167"/>
        <v>630</v>
      </c>
      <c r="O349" s="3">
        <f t="shared" si="158"/>
        <v>629.64160000000004</v>
      </c>
      <c r="P349" s="70">
        <f t="shared" si="159"/>
        <v>590.5</v>
      </c>
      <c r="Q349" s="24">
        <f t="shared" si="173"/>
        <v>46.868250000000003</v>
      </c>
    </row>
    <row r="350" spans="1:18" ht="21" customHeight="1" thickBot="1">
      <c r="A350" s="98" t="s">
        <v>593</v>
      </c>
      <c r="B350" s="41">
        <v>153</v>
      </c>
      <c r="C350" s="28">
        <f t="shared" si="168"/>
        <v>252.5</v>
      </c>
      <c r="D350" s="3">
        <f t="shared" si="169"/>
        <v>252.45</v>
      </c>
      <c r="E350" s="3">
        <f t="shared" si="170"/>
        <v>245</v>
      </c>
      <c r="F350" s="3">
        <f t="shared" si="171"/>
        <v>244.8</v>
      </c>
      <c r="G350" s="70">
        <f t="shared" si="160"/>
        <v>229.5</v>
      </c>
      <c r="H350" s="24">
        <f t="shared" si="172"/>
        <v>229.5</v>
      </c>
      <c r="I350" s="72"/>
      <c r="J350" s="98" t="s">
        <v>212</v>
      </c>
      <c r="K350" s="35">
        <v>489.762</v>
      </c>
      <c r="L350" s="53">
        <f t="shared" si="166"/>
        <v>808.5</v>
      </c>
      <c r="M350" s="3">
        <f t="shared" si="156"/>
        <v>808.10730000000001</v>
      </c>
      <c r="N350" s="3">
        <f t="shared" si="167"/>
        <v>784</v>
      </c>
      <c r="O350" s="3">
        <f t="shared" si="158"/>
        <v>783.61920000000009</v>
      </c>
      <c r="P350" s="70">
        <f t="shared" si="159"/>
        <v>735</v>
      </c>
      <c r="Q350" s="24">
        <f t="shared" si="173"/>
        <v>51.136800000000001</v>
      </c>
    </row>
    <row r="351" spans="1:18" ht="21" customHeight="1" thickBot="1">
      <c r="A351" s="99" t="s">
        <v>594</v>
      </c>
      <c r="B351" s="42">
        <v>172.8</v>
      </c>
      <c r="C351" s="29">
        <f t="shared" si="168"/>
        <v>285.5</v>
      </c>
      <c r="D351" s="4">
        <f t="shared" si="169"/>
        <v>285.12</v>
      </c>
      <c r="E351" s="4">
        <f t="shared" si="170"/>
        <v>276.5</v>
      </c>
      <c r="F351" s="4">
        <f t="shared" si="171"/>
        <v>276.48</v>
      </c>
      <c r="G351" s="71">
        <f t="shared" si="160"/>
        <v>259.5</v>
      </c>
      <c r="H351" s="24">
        <f t="shared" si="172"/>
        <v>259.20000000000005</v>
      </c>
      <c r="I351" s="72"/>
      <c r="J351" s="98" t="s">
        <v>213</v>
      </c>
      <c r="K351" s="35">
        <v>765.63199999999995</v>
      </c>
      <c r="L351" s="53">
        <f t="shared" si="166"/>
        <v>1263.5</v>
      </c>
      <c r="M351" s="3">
        <f t="shared" si="156"/>
        <v>1263.2927999999999</v>
      </c>
      <c r="N351" s="3">
        <f t="shared" si="167"/>
        <v>1225.5</v>
      </c>
      <c r="O351" s="3">
        <f t="shared" si="158"/>
        <v>1225.0111999999999</v>
      </c>
      <c r="P351" s="70">
        <f t="shared" si="159"/>
        <v>1148.5</v>
      </c>
      <c r="Q351" s="24">
        <f t="shared" si="173"/>
        <v>64.392899999999997</v>
      </c>
    </row>
    <row r="352" spans="1:18" ht="21" customHeight="1" thickBot="1">
      <c r="C352" s="11"/>
      <c r="D352" s="76"/>
      <c r="E352" s="11"/>
      <c r="F352" s="76"/>
      <c r="G352" s="11"/>
      <c r="I352" s="72"/>
      <c r="J352" s="98" t="s">
        <v>214</v>
      </c>
      <c r="K352" s="35">
        <v>793.92600000000004</v>
      </c>
      <c r="L352" s="53">
        <f t="shared" si="166"/>
        <v>1310</v>
      </c>
      <c r="M352" s="3">
        <f t="shared" si="156"/>
        <v>1309.9779000000001</v>
      </c>
      <c r="N352" s="3">
        <f t="shared" si="167"/>
        <v>1270.5</v>
      </c>
      <c r="O352" s="3">
        <f t="shared" si="158"/>
        <v>1270.2816000000003</v>
      </c>
      <c r="P352" s="70">
        <f t="shared" si="159"/>
        <v>1191</v>
      </c>
      <c r="Q352" s="24">
        <f t="shared" si="173"/>
        <v>86.29334999999999</v>
      </c>
    </row>
    <row r="353" spans="1:17" ht="21" customHeight="1" thickBot="1">
      <c r="A353" s="174" t="s">
        <v>110</v>
      </c>
      <c r="B353" s="81" t="s">
        <v>634</v>
      </c>
      <c r="C353" s="78" t="s">
        <v>790</v>
      </c>
      <c r="E353" s="78" t="s">
        <v>791</v>
      </c>
      <c r="G353" s="78" t="s">
        <v>635</v>
      </c>
      <c r="I353" s="72"/>
      <c r="J353" s="98" t="s">
        <v>215</v>
      </c>
      <c r="K353" s="35">
        <v>1208.8720000000001</v>
      </c>
      <c r="L353" s="53">
        <f t="shared" si="166"/>
        <v>1995</v>
      </c>
      <c r="M353" s="3">
        <f t="shared" si="156"/>
        <v>1994.6387999999999</v>
      </c>
      <c r="N353" s="3">
        <f t="shared" si="167"/>
        <v>1934.5</v>
      </c>
      <c r="O353" s="3">
        <f t="shared" si="158"/>
        <v>1934.1952000000001</v>
      </c>
      <c r="P353" s="70">
        <f t="shared" si="159"/>
        <v>1813.5</v>
      </c>
      <c r="Q353" s="24">
        <f t="shared" si="173"/>
        <v>113.40614999999998</v>
      </c>
    </row>
    <row r="354" spans="1:17" ht="21" customHeight="1" thickBot="1">
      <c r="A354" s="104" t="s">
        <v>595</v>
      </c>
      <c r="B354" s="12">
        <v>29.46</v>
      </c>
      <c r="C354" s="27">
        <f t="shared" ref="C354:C391" si="174">CEILING(D354,0.5)</f>
        <v>49</v>
      </c>
      <c r="D354" s="5">
        <f t="shared" ref="D354:D391" si="175">B354*1.65</f>
        <v>48.609000000000002</v>
      </c>
      <c r="E354" s="1">
        <f t="shared" ref="E354:E391" si="176">CEILING(F354,0.5)</f>
        <v>47.5</v>
      </c>
      <c r="F354" s="5">
        <f t="shared" ref="F354:F391" si="177">B354*1.6</f>
        <v>47.136000000000003</v>
      </c>
      <c r="G354" s="69">
        <f t="shared" si="160"/>
        <v>44.5</v>
      </c>
      <c r="H354" s="24">
        <f t="shared" ref="H354:H391" si="178">B354*1.5</f>
        <v>44.19</v>
      </c>
      <c r="I354" s="72"/>
      <c r="J354" s="98" t="s">
        <v>216</v>
      </c>
      <c r="K354" s="35">
        <v>381.96800000000002</v>
      </c>
      <c r="L354" s="53">
        <f t="shared" si="166"/>
        <v>630.5</v>
      </c>
      <c r="M354" s="3">
        <f t="shared" si="156"/>
        <v>630.24720000000002</v>
      </c>
      <c r="N354" s="3">
        <f t="shared" si="167"/>
        <v>611.5</v>
      </c>
      <c r="O354" s="3">
        <f t="shared" si="158"/>
        <v>611.14880000000005</v>
      </c>
      <c r="P354" s="70">
        <f t="shared" si="159"/>
        <v>573</v>
      </c>
      <c r="Q354" s="24">
        <f t="shared" si="173"/>
        <v>133.14015000000001</v>
      </c>
    </row>
    <row r="355" spans="1:17" ht="21" customHeight="1" thickBot="1">
      <c r="A355" s="98" t="s">
        <v>596</v>
      </c>
      <c r="B355" s="35">
        <v>29.82</v>
      </c>
      <c r="C355" s="27">
        <f t="shared" si="174"/>
        <v>49.5</v>
      </c>
      <c r="D355" s="5">
        <f t="shared" si="175"/>
        <v>49.202999999999996</v>
      </c>
      <c r="E355" s="1">
        <f t="shared" si="176"/>
        <v>48</v>
      </c>
      <c r="F355" s="5">
        <f t="shared" si="177"/>
        <v>47.712000000000003</v>
      </c>
      <c r="G355" s="69">
        <f t="shared" si="160"/>
        <v>45</v>
      </c>
      <c r="H355" s="24">
        <f t="shared" si="178"/>
        <v>44.730000000000004</v>
      </c>
      <c r="J355" s="98" t="s">
        <v>217</v>
      </c>
      <c r="K355" s="35">
        <v>651.92999999999995</v>
      </c>
      <c r="L355" s="53">
        <f t="shared" si="166"/>
        <v>1076</v>
      </c>
      <c r="M355" s="3">
        <f t="shared" si="156"/>
        <v>1075.6844999999998</v>
      </c>
      <c r="N355" s="3">
        <f t="shared" si="167"/>
        <v>1043.5</v>
      </c>
      <c r="O355" s="3">
        <f t="shared" si="158"/>
        <v>1043.088</v>
      </c>
      <c r="P355" s="70">
        <f t="shared" si="159"/>
        <v>978</v>
      </c>
      <c r="Q355" s="24">
        <f t="shared" si="173"/>
        <v>79.515150000000006</v>
      </c>
    </row>
    <row r="356" spans="1:17" ht="21" customHeight="1" thickBot="1">
      <c r="A356" s="98" t="s">
        <v>597</v>
      </c>
      <c r="B356" s="35">
        <v>52.37</v>
      </c>
      <c r="C356" s="27">
        <f t="shared" si="174"/>
        <v>86.5</v>
      </c>
      <c r="D356" s="5">
        <f t="shared" si="175"/>
        <v>86.410499999999985</v>
      </c>
      <c r="E356" s="1">
        <f t="shared" si="176"/>
        <v>84</v>
      </c>
      <c r="F356" s="5">
        <f t="shared" si="177"/>
        <v>83.792000000000002</v>
      </c>
      <c r="G356" s="69">
        <f t="shared" si="160"/>
        <v>79</v>
      </c>
      <c r="H356" s="24">
        <f t="shared" si="178"/>
        <v>78.554999999999993</v>
      </c>
      <c r="J356" s="98" t="s">
        <v>218</v>
      </c>
      <c r="K356" s="35">
        <v>866.48</v>
      </c>
      <c r="L356" s="53">
        <f t="shared" si="166"/>
        <v>1430</v>
      </c>
      <c r="M356" s="3">
        <f t="shared" si="156"/>
        <v>1429.692</v>
      </c>
      <c r="N356" s="3">
        <f t="shared" si="167"/>
        <v>1386.5</v>
      </c>
      <c r="O356" s="3">
        <f t="shared" si="158"/>
        <v>1386.3680000000002</v>
      </c>
      <c r="P356" s="70">
        <f t="shared" si="159"/>
        <v>1300</v>
      </c>
      <c r="Q356" s="24">
        <f t="shared" si="173"/>
        <v>92.771249999999995</v>
      </c>
    </row>
    <row r="357" spans="1:17" ht="21" customHeight="1" thickBot="1">
      <c r="A357" s="98" t="s">
        <v>598</v>
      </c>
      <c r="B357" s="35">
        <v>60.78</v>
      </c>
      <c r="C357" s="27">
        <f t="shared" si="174"/>
        <v>100.5</v>
      </c>
      <c r="D357" s="5">
        <f t="shared" si="175"/>
        <v>100.28699999999999</v>
      </c>
      <c r="E357" s="1">
        <f t="shared" si="176"/>
        <v>97.5</v>
      </c>
      <c r="F357" s="5">
        <f t="shared" si="177"/>
        <v>97.248000000000005</v>
      </c>
      <c r="G357" s="69">
        <f t="shared" si="160"/>
        <v>91.5</v>
      </c>
      <c r="H357" s="24">
        <f t="shared" si="178"/>
        <v>91.17</v>
      </c>
      <c r="J357" s="99" t="s">
        <v>219</v>
      </c>
      <c r="K357" s="36">
        <v>1416.366</v>
      </c>
      <c r="L357" s="54">
        <f>CEILING(M357,0.5)</f>
        <v>2337.5</v>
      </c>
      <c r="M357" s="4">
        <f t="shared" si="156"/>
        <v>2337.0038999999997</v>
      </c>
      <c r="N357" s="4">
        <f t="shared" si="167"/>
        <v>2266.5</v>
      </c>
      <c r="O357" s="4">
        <f t="shared" si="158"/>
        <v>2266.1856000000002</v>
      </c>
      <c r="P357" s="71">
        <f t="shared" si="159"/>
        <v>2125</v>
      </c>
      <c r="Q357" s="24">
        <f t="shared" si="173"/>
        <v>113.40614999999998</v>
      </c>
    </row>
    <row r="358" spans="1:17" ht="21" customHeight="1" thickBot="1">
      <c r="A358" s="98" t="s">
        <v>599</v>
      </c>
      <c r="B358" s="35">
        <v>75.17</v>
      </c>
      <c r="C358" s="27">
        <f t="shared" si="174"/>
        <v>124.5</v>
      </c>
      <c r="D358" s="5">
        <f t="shared" si="175"/>
        <v>124.03049999999999</v>
      </c>
      <c r="E358" s="1">
        <f t="shared" si="176"/>
        <v>120.5</v>
      </c>
      <c r="F358" s="5">
        <f t="shared" si="177"/>
        <v>120.27200000000001</v>
      </c>
      <c r="G358" s="69">
        <f t="shared" si="160"/>
        <v>113</v>
      </c>
      <c r="H358" s="24">
        <f t="shared" si="178"/>
        <v>112.755</v>
      </c>
      <c r="J358" s="174" t="s">
        <v>756</v>
      </c>
      <c r="K358" s="81" t="s">
        <v>634</v>
      </c>
      <c r="L358" s="78" t="s">
        <v>790</v>
      </c>
      <c r="N358" s="78" t="s">
        <v>791</v>
      </c>
      <c r="P358" s="78" t="s">
        <v>635</v>
      </c>
      <c r="Q358" s="24">
        <f t="shared" si="173"/>
        <v>142.02044999999998</v>
      </c>
    </row>
    <row r="359" spans="1:17" ht="21" customHeight="1" thickBot="1">
      <c r="A359" s="98" t="s">
        <v>600</v>
      </c>
      <c r="B359" s="35">
        <v>66.61</v>
      </c>
      <c r="C359" s="27">
        <f t="shared" si="174"/>
        <v>110</v>
      </c>
      <c r="D359" s="5">
        <f t="shared" si="175"/>
        <v>109.90649999999999</v>
      </c>
      <c r="E359" s="1">
        <f t="shared" si="176"/>
        <v>107</v>
      </c>
      <c r="F359" s="5">
        <f t="shared" si="177"/>
        <v>106.57600000000001</v>
      </c>
      <c r="G359" s="69">
        <f t="shared" si="160"/>
        <v>100</v>
      </c>
      <c r="H359" s="24">
        <f t="shared" si="178"/>
        <v>99.914999999999992</v>
      </c>
      <c r="J359" s="177" t="s">
        <v>757</v>
      </c>
      <c r="K359" s="22">
        <v>9.2092000000000009</v>
      </c>
      <c r="L359" s="52">
        <f t="shared" ref="L359:L391" si="179">CEILING(M359,0.5)</f>
        <v>15.5</v>
      </c>
      <c r="M359" s="1">
        <f t="shared" ref="M359:M391" si="180">K359*1.65</f>
        <v>15.195180000000001</v>
      </c>
      <c r="N359" s="1">
        <f t="shared" ref="N359:N391" si="181">CEILING(O359,0.5)</f>
        <v>15</v>
      </c>
      <c r="O359" s="1">
        <f t="shared" ref="O359:O391" si="182">K359*1.6</f>
        <v>14.734720000000003</v>
      </c>
      <c r="P359" s="69">
        <f t="shared" ref="P359:P391" si="183">CEILING(Q345,0.5)</f>
        <v>14</v>
      </c>
      <c r="Q359" s="24">
        <f t="shared" si="173"/>
        <v>160.27439999999999</v>
      </c>
    </row>
    <row r="360" spans="1:17" ht="21" customHeight="1" thickBot="1">
      <c r="A360" s="98" t="s">
        <v>601</v>
      </c>
      <c r="B360" s="35">
        <v>113.32</v>
      </c>
      <c r="C360" s="27">
        <f t="shared" si="174"/>
        <v>187</v>
      </c>
      <c r="D360" s="5">
        <f t="shared" si="175"/>
        <v>186.97799999999998</v>
      </c>
      <c r="E360" s="1">
        <f t="shared" si="176"/>
        <v>181.5</v>
      </c>
      <c r="F360" s="5">
        <f t="shared" si="177"/>
        <v>181.31200000000001</v>
      </c>
      <c r="G360" s="69">
        <f t="shared" si="160"/>
        <v>170</v>
      </c>
      <c r="H360" s="24">
        <f t="shared" si="178"/>
        <v>169.98</v>
      </c>
      <c r="J360" s="178" t="s">
        <v>758</v>
      </c>
      <c r="K360" s="59">
        <v>12.1121</v>
      </c>
      <c r="L360" s="53">
        <f t="shared" si="179"/>
        <v>20</v>
      </c>
      <c r="M360" s="3">
        <f t="shared" si="180"/>
        <v>19.984964999999999</v>
      </c>
      <c r="N360" s="3">
        <f t="shared" si="181"/>
        <v>19.5</v>
      </c>
      <c r="O360" s="3">
        <f t="shared" si="182"/>
        <v>19.379360000000002</v>
      </c>
      <c r="P360" s="70">
        <f t="shared" si="183"/>
        <v>18.5</v>
      </c>
      <c r="Q360" s="24">
        <f t="shared" si="173"/>
        <v>219.66944999999998</v>
      </c>
    </row>
    <row r="361" spans="1:17" ht="21" customHeight="1" thickBot="1">
      <c r="A361" s="98" t="s">
        <v>602</v>
      </c>
      <c r="B361" s="35">
        <v>125.4</v>
      </c>
      <c r="C361" s="27">
        <f t="shared" si="174"/>
        <v>207</v>
      </c>
      <c r="D361" s="5">
        <f t="shared" si="175"/>
        <v>206.91</v>
      </c>
      <c r="E361" s="1">
        <f t="shared" si="176"/>
        <v>201</v>
      </c>
      <c r="F361" s="5">
        <f t="shared" si="177"/>
        <v>200.64000000000001</v>
      </c>
      <c r="G361" s="69">
        <f t="shared" si="160"/>
        <v>188.5</v>
      </c>
      <c r="H361" s="24">
        <f t="shared" si="178"/>
        <v>188.10000000000002</v>
      </c>
      <c r="J361" s="178" t="s">
        <v>759</v>
      </c>
      <c r="K361" s="59">
        <v>17.6462</v>
      </c>
      <c r="L361" s="53">
        <f t="shared" si="179"/>
        <v>29.5</v>
      </c>
      <c r="M361" s="3">
        <f t="shared" si="180"/>
        <v>29.116229999999998</v>
      </c>
      <c r="N361" s="3">
        <f t="shared" si="181"/>
        <v>28.5</v>
      </c>
      <c r="O361" s="3">
        <f t="shared" si="182"/>
        <v>28.233920000000001</v>
      </c>
      <c r="P361" s="70">
        <f t="shared" si="183"/>
        <v>26.5</v>
      </c>
      <c r="Q361" s="24">
        <f t="shared" si="173"/>
        <v>271.23525000000001</v>
      </c>
    </row>
    <row r="362" spans="1:17" ht="21" customHeight="1" thickBot="1">
      <c r="A362" s="98" t="s">
        <v>603</v>
      </c>
      <c r="B362" s="35">
        <v>131.97999999999999</v>
      </c>
      <c r="C362" s="27">
        <f t="shared" si="174"/>
        <v>218</v>
      </c>
      <c r="D362" s="5">
        <f t="shared" si="175"/>
        <v>217.76699999999997</v>
      </c>
      <c r="E362" s="1">
        <f t="shared" si="176"/>
        <v>211.5</v>
      </c>
      <c r="F362" s="5">
        <f t="shared" si="177"/>
        <v>211.16800000000001</v>
      </c>
      <c r="G362" s="69">
        <f t="shared" si="160"/>
        <v>198</v>
      </c>
      <c r="H362" s="24">
        <f t="shared" si="178"/>
        <v>197.96999999999997</v>
      </c>
      <c r="J362" s="178" t="s">
        <v>760</v>
      </c>
      <c r="K362" s="59">
        <v>20.706399999999999</v>
      </c>
      <c r="L362" s="53">
        <f t="shared" si="179"/>
        <v>34.5</v>
      </c>
      <c r="M362" s="3">
        <f t="shared" si="180"/>
        <v>34.165559999999999</v>
      </c>
      <c r="N362" s="3">
        <f t="shared" si="181"/>
        <v>33.5</v>
      </c>
      <c r="O362" s="3">
        <f t="shared" si="182"/>
        <v>33.130240000000001</v>
      </c>
      <c r="P362" s="70">
        <f t="shared" si="183"/>
        <v>31.5</v>
      </c>
      <c r="Q362" s="24">
        <f t="shared" si="173"/>
        <v>221.66429999999997</v>
      </c>
    </row>
    <row r="363" spans="1:17" ht="21" customHeight="1" thickBot="1">
      <c r="A363" s="98" t="s">
        <v>610</v>
      </c>
      <c r="B363" s="35">
        <v>190.99</v>
      </c>
      <c r="C363" s="27">
        <f t="shared" si="174"/>
        <v>315.5</v>
      </c>
      <c r="D363" s="5">
        <f t="shared" si="175"/>
        <v>315.13350000000003</v>
      </c>
      <c r="E363" s="1">
        <f t="shared" si="176"/>
        <v>306</v>
      </c>
      <c r="F363" s="5">
        <f t="shared" si="177"/>
        <v>305.584</v>
      </c>
      <c r="G363" s="69">
        <f t="shared" si="160"/>
        <v>286.5</v>
      </c>
      <c r="H363" s="24">
        <f t="shared" si="178"/>
        <v>286.48500000000001</v>
      </c>
      <c r="J363" s="178" t="s">
        <v>761</v>
      </c>
      <c r="K363" s="59">
        <v>31.2455</v>
      </c>
      <c r="L363" s="53">
        <f t="shared" si="179"/>
        <v>52</v>
      </c>
      <c r="M363" s="3">
        <f t="shared" si="180"/>
        <v>51.555074999999995</v>
      </c>
      <c r="N363" s="3">
        <f t="shared" si="181"/>
        <v>50</v>
      </c>
      <c r="O363" s="3">
        <f t="shared" si="182"/>
        <v>49.992800000000003</v>
      </c>
      <c r="P363" s="70">
        <f t="shared" si="183"/>
        <v>47</v>
      </c>
      <c r="Q363" s="24">
        <f t="shared" si="173"/>
        <v>248.41244999999998</v>
      </c>
    </row>
    <row r="364" spans="1:17" ht="21" customHeight="1" thickBot="1">
      <c r="A364" s="98" t="s">
        <v>604</v>
      </c>
      <c r="B364" s="35">
        <v>105.6</v>
      </c>
      <c r="C364" s="27">
        <f t="shared" si="174"/>
        <v>174.5</v>
      </c>
      <c r="D364" s="5">
        <f t="shared" si="175"/>
        <v>174.23999999999998</v>
      </c>
      <c r="E364" s="1">
        <f t="shared" si="176"/>
        <v>169</v>
      </c>
      <c r="F364" s="5">
        <f t="shared" si="177"/>
        <v>168.96</v>
      </c>
      <c r="G364" s="69">
        <f t="shared" si="160"/>
        <v>158.5</v>
      </c>
      <c r="H364" s="24">
        <f t="shared" si="178"/>
        <v>158.39999999999998</v>
      </c>
      <c r="J364" s="178" t="s">
        <v>762</v>
      </c>
      <c r="K364" s="59">
        <v>34.091200000000001</v>
      </c>
      <c r="L364" s="53">
        <f t="shared" si="179"/>
        <v>56.5</v>
      </c>
      <c r="M364" s="3">
        <f t="shared" si="180"/>
        <v>56.250479999999996</v>
      </c>
      <c r="N364" s="3">
        <f t="shared" si="181"/>
        <v>55</v>
      </c>
      <c r="O364" s="3">
        <f t="shared" si="182"/>
        <v>54.545920000000002</v>
      </c>
      <c r="P364" s="70">
        <f t="shared" si="183"/>
        <v>51.5</v>
      </c>
      <c r="Q364" s="24">
        <f t="shared" si="173"/>
        <v>280.80194999999998</v>
      </c>
    </row>
    <row r="365" spans="1:17" ht="21" customHeight="1" thickBot="1">
      <c r="A365" s="98" t="s">
        <v>605</v>
      </c>
      <c r="B365" s="35">
        <v>118.8</v>
      </c>
      <c r="C365" s="27">
        <f t="shared" si="174"/>
        <v>196.5</v>
      </c>
      <c r="D365" s="5">
        <f t="shared" si="175"/>
        <v>196.01999999999998</v>
      </c>
      <c r="E365" s="1">
        <f t="shared" si="176"/>
        <v>190.5</v>
      </c>
      <c r="F365" s="5">
        <f t="shared" si="177"/>
        <v>190.08</v>
      </c>
      <c r="G365" s="69">
        <f t="shared" si="160"/>
        <v>178.5</v>
      </c>
      <c r="H365" s="24">
        <f t="shared" si="178"/>
        <v>178.2</v>
      </c>
      <c r="J365" s="178" t="s">
        <v>763</v>
      </c>
      <c r="K365" s="59">
        <v>42.928599999999996</v>
      </c>
      <c r="L365" s="53">
        <f t="shared" si="179"/>
        <v>71</v>
      </c>
      <c r="M365" s="3">
        <f t="shared" si="180"/>
        <v>70.832189999999983</v>
      </c>
      <c r="N365" s="3">
        <f t="shared" si="181"/>
        <v>69</v>
      </c>
      <c r="O365" s="3">
        <f t="shared" si="182"/>
        <v>68.685760000000002</v>
      </c>
      <c r="P365" s="70">
        <f t="shared" si="183"/>
        <v>64.5</v>
      </c>
      <c r="Q365" s="24">
        <f t="shared" si="173"/>
        <v>356.41319999999996</v>
      </c>
    </row>
    <row r="366" spans="1:17" ht="21" customHeight="1" thickBot="1">
      <c r="A366" s="98" t="s">
        <v>606</v>
      </c>
      <c r="B366" s="35">
        <v>120.21</v>
      </c>
      <c r="C366" s="27">
        <f t="shared" si="174"/>
        <v>198.5</v>
      </c>
      <c r="D366" s="5">
        <f t="shared" si="175"/>
        <v>198.34649999999999</v>
      </c>
      <c r="E366" s="1">
        <f t="shared" si="176"/>
        <v>192.5</v>
      </c>
      <c r="F366" s="5">
        <f t="shared" si="177"/>
        <v>192.33600000000001</v>
      </c>
      <c r="G366" s="69">
        <f t="shared" si="160"/>
        <v>180.5</v>
      </c>
      <c r="H366" s="24">
        <f t="shared" si="178"/>
        <v>180.315</v>
      </c>
      <c r="J366" s="178" t="s">
        <v>764</v>
      </c>
      <c r="K366" s="59">
        <v>57.528899999999993</v>
      </c>
      <c r="L366" s="53">
        <f t="shared" si="179"/>
        <v>95</v>
      </c>
      <c r="M366" s="3">
        <f t="shared" si="180"/>
        <v>94.922684999999987</v>
      </c>
      <c r="N366" s="3">
        <f t="shared" si="181"/>
        <v>92.5</v>
      </c>
      <c r="O366" s="3">
        <f t="shared" si="182"/>
        <v>92.046239999999997</v>
      </c>
      <c r="P366" s="70">
        <f t="shared" si="183"/>
        <v>86.5</v>
      </c>
      <c r="Q366" s="24">
        <f t="shared" si="173"/>
        <v>367.22399999999993</v>
      </c>
    </row>
    <row r="367" spans="1:17" ht="21" customHeight="1" thickBot="1">
      <c r="A367" s="98" t="s">
        <v>607</v>
      </c>
      <c r="B367" s="35">
        <v>124.38</v>
      </c>
      <c r="C367" s="27">
        <f t="shared" si="174"/>
        <v>205.5</v>
      </c>
      <c r="D367" s="5">
        <f t="shared" si="175"/>
        <v>205.22699999999998</v>
      </c>
      <c r="E367" s="1">
        <f t="shared" si="176"/>
        <v>199.5</v>
      </c>
      <c r="F367" s="5">
        <f t="shared" si="177"/>
        <v>199.00800000000001</v>
      </c>
      <c r="G367" s="69">
        <f t="shared" si="160"/>
        <v>187</v>
      </c>
      <c r="H367" s="24">
        <f t="shared" si="178"/>
        <v>186.57</v>
      </c>
      <c r="J367" s="178" t="s">
        <v>765</v>
      </c>
      <c r="K367" s="59">
        <v>75.604099999999988</v>
      </c>
      <c r="L367" s="53">
        <f t="shared" si="179"/>
        <v>125</v>
      </c>
      <c r="M367" s="3">
        <f t="shared" si="180"/>
        <v>124.74676499999997</v>
      </c>
      <c r="N367" s="3">
        <f t="shared" si="181"/>
        <v>121</v>
      </c>
      <c r="O367" s="3">
        <f t="shared" si="182"/>
        <v>120.96655999999999</v>
      </c>
      <c r="P367" s="70">
        <f t="shared" si="183"/>
        <v>113.5</v>
      </c>
      <c r="Q367" s="24">
        <f t="shared" si="173"/>
        <v>416.58045000000004</v>
      </c>
    </row>
    <row r="368" spans="1:17" ht="21" customHeight="1" thickBot="1">
      <c r="A368" s="98" t="s">
        <v>608</v>
      </c>
      <c r="B368" s="35">
        <v>174.74</v>
      </c>
      <c r="C368" s="27">
        <f t="shared" si="174"/>
        <v>288.5</v>
      </c>
      <c r="D368" s="5">
        <f t="shared" si="175"/>
        <v>288.32100000000003</v>
      </c>
      <c r="E368" s="1">
        <f t="shared" si="176"/>
        <v>280</v>
      </c>
      <c r="F368" s="5">
        <f t="shared" si="177"/>
        <v>279.584</v>
      </c>
      <c r="G368" s="69">
        <f t="shared" si="160"/>
        <v>262.5</v>
      </c>
      <c r="H368" s="24">
        <f t="shared" si="178"/>
        <v>262.11</v>
      </c>
      <c r="J368" s="178" t="s">
        <v>766</v>
      </c>
      <c r="K368" s="59">
        <v>88.760099999999994</v>
      </c>
      <c r="L368" s="53">
        <f t="shared" si="179"/>
        <v>146.5</v>
      </c>
      <c r="M368" s="3">
        <f t="shared" si="180"/>
        <v>146.45416499999999</v>
      </c>
      <c r="N368" s="3">
        <f t="shared" si="181"/>
        <v>142.5</v>
      </c>
      <c r="O368" s="3">
        <f t="shared" si="182"/>
        <v>142.01615999999999</v>
      </c>
      <c r="P368" s="70">
        <f t="shared" si="183"/>
        <v>133.5</v>
      </c>
      <c r="Q368" s="24">
        <f t="shared" si="173"/>
        <v>435.49934999999999</v>
      </c>
    </row>
    <row r="369" spans="1:17" ht="21" customHeight="1" thickBot="1">
      <c r="A369" s="98" t="s">
        <v>609</v>
      </c>
      <c r="B369" s="35">
        <v>190.61</v>
      </c>
      <c r="C369" s="27">
        <f t="shared" si="174"/>
        <v>315</v>
      </c>
      <c r="D369" s="5">
        <f t="shared" si="175"/>
        <v>314.50650000000002</v>
      </c>
      <c r="E369" s="1">
        <f t="shared" si="176"/>
        <v>305</v>
      </c>
      <c r="F369" s="5">
        <f t="shared" si="177"/>
        <v>304.97600000000006</v>
      </c>
      <c r="G369" s="69">
        <f t="shared" si="160"/>
        <v>286</v>
      </c>
      <c r="H369" s="24">
        <f t="shared" si="178"/>
        <v>285.91500000000002</v>
      </c>
      <c r="J369" s="178" t="s">
        <v>767</v>
      </c>
      <c r="K369" s="59">
        <v>53.010100000000001</v>
      </c>
      <c r="L369" s="53">
        <f t="shared" si="179"/>
        <v>87.5</v>
      </c>
      <c r="M369" s="3">
        <f t="shared" si="180"/>
        <v>87.466664999999992</v>
      </c>
      <c r="N369" s="3">
        <f t="shared" si="181"/>
        <v>85</v>
      </c>
      <c r="O369" s="3">
        <f t="shared" si="182"/>
        <v>84.816160000000011</v>
      </c>
      <c r="P369" s="70">
        <f t="shared" si="183"/>
        <v>80</v>
      </c>
      <c r="Q369" s="24">
        <f t="shared" si="173"/>
        <v>972.04964999999993</v>
      </c>
    </row>
    <row r="370" spans="1:17" ht="21" customHeight="1" thickBot="1">
      <c r="A370" s="98" t="s">
        <v>612</v>
      </c>
      <c r="B370" s="35">
        <v>250.8</v>
      </c>
      <c r="C370" s="27">
        <f t="shared" si="174"/>
        <v>414</v>
      </c>
      <c r="D370" s="5">
        <f t="shared" si="175"/>
        <v>413.82</v>
      </c>
      <c r="E370" s="1">
        <f t="shared" si="176"/>
        <v>401.5</v>
      </c>
      <c r="F370" s="5">
        <f t="shared" si="177"/>
        <v>401.28000000000003</v>
      </c>
      <c r="G370" s="69">
        <f t="shared" si="160"/>
        <v>376.5</v>
      </c>
      <c r="H370" s="24">
        <f t="shared" si="178"/>
        <v>376.20000000000005</v>
      </c>
      <c r="J370" s="178" t="s">
        <v>768</v>
      </c>
      <c r="K370" s="59">
        <v>61.847499999999997</v>
      </c>
      <c r="L370" s="53">
        <f t="shared" si="179"/>
        <v>102.5</v>
      </c>
      <c r="M370" s="3">
        <f t="shared" si="180"/>
        <v>102.04837499999999</v>
      </c>
      <c r="N370" s="3">
        <f t="shared" si="181"/>
        <v>99</v>
      </c>
      <c r="O370" s="3">
        <f t="shared" si="182"/>
        <v>98.956000000000003</v>
      </c>
      <c r="P370" s="70">
        <f t="shared" si="183"/>
        <v>93</v>
      </c>
      <c r="Q370" s="24">
        <f t="shared" si="173"/>
        <v>1036.8500999999999</v>
      </c>
    </row>
    <row r="371" spans="1:17" ht="21" customHeight="1" thickBot="1">
      <c r="A371" s="98" t="s">
        <v>613</v>
      </c>
      <c r="B371" s="35">
        <v>334.4</v>
      </c>
      <c r="C371" s="27">
        <f t="shared" si="174"/>
        <v>552</v>
      </c>
      <c r="D371" s="5">
        <f t="shared" si="175"/>
        <v>551.75999999999988</v>
      </c>
      <c r="E371" s="1">
        <f t="shared" si="176"/>
        <v>535.5</v>
      </c>
      <c r="F371" s="5">
        <f t="shared" si="177"/>
        <v>535.04</v>
      </c>
      <c r="G371" s="69">
        <f t="shared" si="160"/>
        <v>502</v>
      </c>
      <c r="H371" s="24">
        <f t="shared" si="178"/>
        <v>501.59999999999997</v>
      </c>
      <c r="J371" s="178" t="s">
        <v>769</v>
      </c>
      <c r="K371" s="59">
        <v>75.604099999999988</v>
      </c>
      <c r="L371" s="53">
        <f t="shared" si="179"/>
        <v>125</v>
      </c>
      <c r="M371" s="3">
        <f t="shared" si="180"/>
        <v>124.74676499999997</v>
      </c>
      <c r="N371" s="3">
        <f t="shared" si="181"/>
        <v>121</v>
      </c>
      <c r="O371" s="3">
        <f t="shared" si="182"/>
        <v>120.96655999999999</v>
      </c>
      <c r="P371" s="70">
        <f t="shared" si="183"/>
        <v>113.5</v>
      </c>
      <c r="Q371" s="24">
        <f t="shared" si="173"/>
        <v>1252.8730499999999</v>
      </c>
    </row>
    <row r="372" spans="1:17" ht="21" customHeight="1" thickBot="1">
      <c r="A372" s="98" t="s">
        <v>614</v>
      </c>
      <c r="B372" s="35">
        <v>376.85340000000002</v>
      </c>
      <c r="C372" s="27">
        <f t="shared" si="174"/>
        <v>622</v>
      </c>
      <c r="D372" s="5">
        <f t="shared" si="175"/>
        <v>621.80811000000006</v>
      </c>
      <c r="E372" s="1">
        <f t="shared" si="176"/>
        <v>603</v>
      </c>
      <c r="F372" s="5">
        <f t="shared" si="177"/>
        <v>602.96544000000006</v>
      </c>
      <c r="G372" s="69">
        <f t="shared" si="160"/>
        <v>565.5</v>
      </c>
      <c r="H372" s="24">
        <f t="shared" si="178"/>
        <v>565.28010000000006</v>
      </c>
      <c r="J372" s="178" t="s">
        <v>770</v>
      </c>
      <c r="K372" s="59">
        <v>94.680299999999988</v>
      </c>
      <c r="L372" s="53">
        <f t="shared" si="179"/>
        <v>156.5</v>
      </c>
      <c r="M372" s="3">
        <f t="shared" si="180"/>
        <v>156.22249499999998</v>
      </c>
      <c r="N372" s="3">
        <f t="shared" si="181"/>
        <v>151.5</v>
      </c>
      <c r="O372" s="3">
        <f t="shared" si="182"/>
        <v>151.48847999999998</v>
      </c>
      <c r="P372" s="70">
        <f t="shared" si="183"/>
        <v>142.5</v>
      </c>
      <c r="Q372" s="24">
        <f t="shared" si="173"/>
        <v>1620.0755999999997</v>
      </c>
    </row>
    <row r="373" spans="1:17" ht="21" customHeight="1" thickBot="1">
      <c r="A373" s="98" t="s">
        <v>615</v>
      </c>
      <c r="B373" s="35">
        <v>291</v>
      </c>
      <c r="C373" s="27">
        <f t="shared" si="174"/>
        <v>480.5</v>
      </c>
      <c r="D373" s="5">
        <f t="shared" si="175"/>
        <v>480.15</v>
      </c>
      <c r="E373" s="1">
        <f t="shared" si="176"/>
        <v>466</v>
      </c>
      <c r="F373" s="5">
        <f t="shared" si="177"/>
        <v>465.6</v>
      </c>
      <c r="G373" s="69">
        <f t="shared" si="160"/>
        <v>436.5</v>
      </c>
      <c r="H373" s="24">
        <f t="shared" si="178"/>
        <v>436.5</v>
      </c>
      <c r="J373" s="178" t="s">
        <v>771</v>
      </c>
      <c r="K373" s="59">
        <v>106.8496</v>
      </c>
      <c r="L373" s="53">
        <f t="shared" si="179"/>
        <v>176.5</v>
      </c>
      <c r="M373" s="3">
        <f t="shared" si="180"/>
        <v>176.30183999999997</v>
      </c>
      <c r="N373" s="3">
        <f t="shared" si="181"/>
        <v>171</v>
      </c>
      <c r="O373" s="3">
        <f t="shared" si="182"/>
        <v>170.95936</v>
      </c>
      <c r="P373" s="70">
        <f t="shared" si="183"/>
        <v>160.5</v>
      </c>
      <c r="Q373" s="24">
        <f t="shared" si="173"/>
        <v>1900.8775500000002</v>
      </c>
    </row>
    <row r="374" spans="1:17" ht="21" customHeight="1" thickBot="1">
      <c r="A374" s="98" t="s">
        <v>616</v>
      </c>
      <c r="B374" s="35">
        <v>307.47000000000003</v>
      </c>
      <c r="C374" s="27">
        <f t="shared" si="174"/>
        <v>507.5</v>
      </c>
      <c r="D374" s="5">
        <f t="shared" si="175"/>
        <v>507.32550000000003</v>
      </c>
      <c r="E374" s="1">
        <f t="shared" si="176"/>
        <v>492</v>
      </c>
      <c r="F374" s="5">
        <f t="shared" si="177"/>
        <v>491.95200000000006</v>
      </c>
      <c r="G374" s="69">
        <f t="shared" si="160"/>
        <v>461.5</v>
      </c>
      <c r="H374" s="24">
        <f t="shared" si="178"/>
        <v>461.20500000000004</v>
      </c>
      <c r="J374" s="178" t="s">
        <v>772</v>
      </c>
      <c r="K374" s="59">
        <v>146.44629999999998</v>
      </c>
      <c r="L374" s="53">
        <f t="shared" si="179"/>
        <v>242</v>
      </c>
      <c r="M374" s="3">
        <f t="shared" si="180"/>
        <v>241.63639499999996</v>
      </c>
      <c r="N374" s="3">
        <f t="shared" si="181"/>
        <v>234.5</v>
      </c>
      <c r="O374" s="3">
        <f t="shared" si="182"/>
        <v>234.31407999999999</v>
      </c>
      <c r="P374" s="70">
        <f t="shared" si="183"/>
        <v>220</v>
      </c>
      <c r="Q374" s="24">
        <f t="shared" si="173"/>
        <v>561.62534999999991</v>
      </c>
    </row>
    <row r="375" spans="1:17" ht="21" customHeight="1" thickBot="1">
      <c r="A375" s="98" t="s">
        <v>617</v>
      </c>
      <c r="B375" s="35">
        <v>343.81829999999997</v>
      </c>
      <c r="C375" s="27">
        <f t="shared" si="174"/>
        <v>567.5</v>
      </c>
      <c r="D375" s="5">
        <f t="shared" si="175"/>
        <v>567.30019499999992</v>
      </c>
      <c r="E375" s="1">
        <f t="shared" si="176"/>
        <v>550.5</v>
      </c>
      <c r="F375" s="5">
        <f t="shared" si="177"/>
        <v>550.10928000000001</v>
      </c>
      <c r="G375" s="69">
        <f t="shared" si="160"/>
        <v>516</v>
      </c>
      <c r="H375" s="24">
        <f t="shared" si="178"/>
        <v>515.72744999999998</v>
      </c>
      <c r="J375" s="178" t="s">
        <v>773</v>
      </c>
      <c r="K375" s="59">
        <v>180.8235</v>
      </c>
      <c r="L375" s="53">
        <f t="shared" si="179"/>
        <v>298.5</v>
      </c>
      <c r="M375" s="3">
        <f t="shared" si="180"/>
        <v>298.35877499999998</v>
      </c>
      <c r="N375" s="3">
        <f t="shared" si="181"/>
        <v>289.5</v>
      </c>
      <c r="O375" s="3">
        <f t="shared" si="182"/>
        <v>289.31760000000003</v>
      </c>
      <c r="P375" s="70">
        <f t="shared" si="183"/>
        <v>271.5</v>
      </c>
      <c r="Q375" s="24">
        <f t="shared" si="173"/>
        <v>648.02594999999997</v>
      </c>
    </row>
    <row r="376" spans="1:17" ht="21" customHeight="1" thickBot="1">
      <c r="A376" s="98" t="s">
        <v>618</v>
      </c>
      <c r="B376" s="35">
        <v>374.27529999999996</v>
      </c>
      <c r="C376" s="27">
        <f t="shared" si="174"/>
        <v>618</v>
      </c>
      <c r="D376" s="5">
        <f t="shared" si="175"/>
        <v>617.55424499999992</v>
      </c>
      <c r="E376" s="1">
        <f t="shared" si="176"/>
        <v>599</v>
      </c>
      <c r="F376" s="5">
        <f t="shared" si="177"/>
        <v>598.84047999999996</v>
      </c>
      <c r="G376" s="69">
        <f t="shared" si="160"/>
        <v>561.5</v>
      </c>
      <c r="H376" s="24">
        <f t="shared" si="178"/>
        <v>561.41294999999991</v>
      </c>
      <c r="J376" s="178" t="s">
        <v>774</v>
      </c>
      <c r="K376" s="59">
        <v>147.77619999999999</v>
      </c>
      <c r="L376" s="53">
        <f t="shared" si="179"/>
        <v>244</v>
      </c>
      <c r="M376" s="3">
        <f t="shared" si="180"/>
        <v>243.83072999999996</v>
      </c>
      <c r="N376" s="3">
        <f t="shared" si="181"/>
        <v>236.5</v>
      </c>
      <c r="O376" s="3">
        <f t="shared" si="182"/>
        <v>236.44191999999998</v>
      </c>
      <c r="P376" s="70">
        <f t="shared" si="183"/>
        <v>222</v>
      </c>
      <c r="Q376" s="24">
        <f t="shared" si="173"/>
        <v>1468.87455</v>
      </c>
    </row>
    <row r="377" spans="1:17" ht="21" customHeight="1" thickBot="1">
      <c r="A377" s="98" t="s">
        <v>619</v>
      </c>
      <c r="B377" s="35">
        <v>405.5702</v>
      </c>
      <c r="C377" s="27">
        <f t="shared" si="174"/>
        <v>669.5</v>
      </c>
      <c r="D377" s="5">
        <f t="shared" si="175"/>
        <v>669.19083000000001</v>
      </c>
      <c r="E377" s="1">
        <f t="shared" si="176"/>
        <v>649</v>
      </c>
      <c r="F377" s="5">
        <f t="shared" si="177"/>
        <v>648.91232000000002</v>
      </c>
      <c r="G377" s="69">
        <f t="shared" si="160"/>
        <v>608.5</v>
      </c>
      <c r="H377" s="24">
        <f t="shared" si="178"/>
        <v>608.35529999999994</v>
      </c>
      <c r="J377" s="178" t="s">
        <v>775</v>
      </c>
      <c r="K377" s="59">
        <v>165.60829999999999</v>
      </c>
      <c r="L377" s="53">
        <f t="shared" si="179"/>
        <v>273.5</v>
      </c>
      <c r="M377" s="3">
        <f t="shared" si="180"/>
        <v>273.25369499999994</v>
      </c>
      <c r="N377" s="3">
        <f t="shared" si="181"/>
        <v>265</v>
      </c>
      <c r="O377" s="3">
        <f t="shared" si="182"/>
        <v>264.97327999999999</v>
      </c>
      <c r="P377" s="70">
        <f t="shared" si="183"/>
        <v>248.5</v>
      </c>
      <c r="Q377" s="24">
        <f t="shared" si="173"/>
        <v>1684.8974999999998</v>
      </c>
    </row>
    <row r="378" spans="1:17" ht="21" customHeight="1" thickBot="1">
      <c r="A378" s="98" t="s">
        <v>620</v>
      </c>
      <c r="B378" s="35">
        <v>473.87899999999996</v>
      </c>
      <c r="C378" s="27">
        <f t="shared" si="174"/>
        <v>782</v>
      </c>
      <c r="D378" s="5">
        <f t="shared" si="175"/>
        <v>781.90034999999989</v>
      </c>
      <c r="E378" s="1">
        <f t="shared" si="176"/>
        <v>758.5</v>
      </c>
      <c r="F378" s="5">
        <f t="shared" si="177"/>
        <v>758.20640000000003</v>
      </c>
      <c r="G378" s="69">
        <f t="shared" si="160"/>
        <v>711</v>
      </c>
      <c r="H378" s="24">
        <f t="shared" si="178"/>
        <v>710.81849999999997</v>
      </c>
      <c r="J378" s="178" t="s">
        <v>776</v>
      </c>
      <c r="K378" s="59">
        <v>187.20129999999997</v>
      </c>
      <c r="L378" s="53">
        <f t="shared" si="179"/>
        <v>309</v>
      </c>
      <c r="M378" s="3">
        <f t="shared" si="180"/>
        <v>308.88214499999992</v>
      </c>
      <c r="N378" s="3">
        <f t="shared" si="181"/>
        <v>300</v>
      </c>
      <c r="O378" s="3">
        <f t="shared" si="182"/>
        <v>299.52207999999996</v>
      </c>
      <c r="P378" s="70">
        <f t="shared" si="183"/>
        <v>281</v>
      </c>
    </row>
    <row r="379" spans="1:17" ht="21" customHeight="1" thickBot="1">
      <c r="A379" s="98" t="s">
        <v>621</v>
      </c>
      <c r="B379" s="35">
        <v>681.45400000000006</v>
      </c>
      <c r="C379" s="27">
        <f t="shared" si="174"/>
        <v>1124.5</v>
      </c>
      <c r="D379" s="5">
        <f t="shared" si="175"/>
        <v>1124.3991000000001</v>
      </c>
      <c r="E379" s="1">
        <f t="shared" si="176"/>
        <v>1090.5</v>
      </c>
      <c r="F379" s="5">
        <f t="shared" si="177"/>
        <v>1090.3264000000001</v>
      </c>
      <c r="G379" s="69">
        <f t="shared" si="160"/>
        <v>1022.5</v>
      </c>
      <c r="H379" s="24">
        <f t="shared" si="178"/>
        <v>1022.181</v>
      </c>
      <c r="J379" s="178" t="s">
        <v>777</v>
      </c>
      <c r="K379" s="59">
        <v>237.60879999999997</v>
      </c>
      <c r="L379" s="53">
        <f t="shared" si="179"/>
        <v>392.5</v>
      </c>
      <c r="M379" s="3">
        <f t="shared" si="180"/>
        <v>392.05451999999991</v>
      </c>
      <c r="N379" s="3">
        <f t="shared" si="181"/>
        <v>380.5</v>
      </c>
      <c r="O379" s="3">
        <f t="shared" si="182"/>
        <v>380.17408</v>
      </c>
      <c r="P379" s="70">
        <f t="shared" si="183"/>
        <v>356.5</v>
      </c>
    </row>
    <row r="380" spans="1:17" ht="21" customHeight="1" thickBot="1">
      <c r="A380" s="98" t="s">
        <v>622</v>
      </c>
      <c r="B380" s="35">
        <v>848.48680000000002</v>
      </c>
      <c r="C380" s="27">
        <f t="shared" si="174"/>
        <v>1400.5</v>
      </c>
      <c r="D380" s="5">
        <f t="shared" si="175"/>
        <v>1400.0032200000001</v>
      </c>
      <c r="E380" s="1">
        <f t="shared" si="176"/>
        <v>1358</v>
      </c>
      <c r="F380" s="5">
        <f t="shared" si="177"/>
        <v>1357.57888</v>
      </c>
      <c r="G380" s="69">
        <f t="shared" si="160"/>
        <v>1273</v>
      </c>
      <c r="H380" s="24">
        <f t="shared" si="178"/>
        <v>1272.7302</v>
      </c>
      <c r="J380" s="178" t="s">
        <v>778</v>
      </c>
      <c r="K380" s="59">
        <v>244.81599999999997</v>
      </c>
      <c r="L380" s="53">
        <f t="shared" si="179"/>
        <v>404</v>
      </c>
      <c r="M380" s="3">
        <f t="shared" si="180"/>
        <v>403.94639999999993</v>
      </c>
      <c r="N380" s="3">
        <f t="shared" si="181"/>
        <v>392</v>
      </c>
      <c r="O380" s="3">
        <f t="shared" si="182"/>
        <v>391.7056</v>
      </c>
      <c r="P380" s="70">
        <f t="shared" si="183"/>
        <v>367.5</v>
      </c>
      <c r="Q380" s="182">
        <v>6560</v>
      </c>
    </row>
    <row r="381" spans="1:17" ht="21" customHeight="1" thickBot="1">
      <c r="A381" s="98" t="s">
        <v>623</v>
      </c>
      <c r="B381" s="35">
        <v>926.95679999999993</v>
      </c>
      <c r="C381" s="27">
        <f t="shared" si="174"/>
        <v>1529.5</v>
      </c>
      <c r="D381" s="5">
        <f t="shared" si="175"/>
        <v>1529.4787199999998</v>
      </c>
      <c r="E381" s="1">
        <f t="shared" si="176"/>
        <v>1483.5</v>
      </c>
      <c r="F381" s="5">
        <f t="shared" si="177"/>
        <v>1483.1308799999999</v>
      </c>
      <c r="G381" s="69">
        <f t="shared" si="160"/>
        <v>1390.5</v>
      </c>
      <c r="H381" s="24">
        <f t="shared" si="178"/>
        <v>1390.4351999999999</v>
      </c>
      <c r="J381" s="178" t="s">
        <v>779</v>
      </c>
      <c r="K381" s="59">
        <v>277.72030000000001</v>
      </c>
      <c r="L381" s="53">
        <f t="shared" si="179"/>
        <v>458.5</v>
      </c>
      <c r="M381" s="3">
        <f t="shared" si="180"/>
        <v>458.238495</v>
      </c>
      <c r="N381" s="3">
        <f t="shared" si="181"/>
        <v>444.5</v>
      </c>
      <c r="O381" s="3">
        <f t="shared" si="182"/>
        <v>444.35248000000001</v>
      </c>
      <c r="P381" s="70">
        <f t="shared" si="183"/>
        <v>417</v>
      </c>
    </row>
    <row r="382" spans="1:17" ht="21" customHeight="1" thickBot="1">
      <c r="A382" s="98" t="s">
        <v>624</v>
      </c>
      <c r="B382" s="35">
        <v>1127.1600000000001</v>
      </c>
      <c r="C382" s="27">
        <f t="shared" si="174"/>
        <v>1860</v>
      </c>
      <c r="D382" s="5">
        <f t="shared" si="175"/>
        <v>1859.8140000000001</v>
      </c>
      <c r="E382" s="1">
        <f t="shared" si="176"/>
        <v>1803.5</v>
      </c>
      <c r="F382" s="5">
        <f t="shared" si="177"/>
        <v>1803.4560000000001</v>
      </c>
      <c r="G382" s="69">
        <f t="shared" si="160"/>
        <v>1691</v>
      </c>
      <c r="H382" s="24">
        <f t="shared" si="178"/>
        <v>1690.7400000000002</v>
      </c>
      <c r="J382" s="178" t="s">
        <v>780</v>
      </c>
      <c r="K382" s="59">
        <v>290.3329</v>
      </c>
      <c r="L382" s="53">
        <f t="shared" si="179"/>
        <v>479.5</v>
      </c>
      <c r="M382" s="3">
        <f t="shared" si="180"/>
        <v>479.04928499999994</v>
      </c>
      <c r="N382" s="3">
        <f t="shared" si="181"/>
        <v>465</v>
      </c>
      <c r="O382" s="3">
        <f t="shared" si="182"/>
        <v>464.53264000000001</v>
      </c>
      <c r="P382" s="70">
        <f t="shared" si="183"/>
        <v>435.5</v>
      </c>
      <c r="Q382" s="57"/>
    </row>
    <row r="383" spans="1:17" ht="21" customHeight="1" thickBot="1">
      <c r="A383" s="98" t="s">
        <v>625</v>
      </c>
      <c r="B383" s="35">
        <v>406.11200000000002</v>
      </c>
      <c r="C383" s="27">
        <f t="shared" si="174"/>
        <v>670.5</v>
      </c>
      <c r="D383" s="5">
        <f t="shared" si="175"/>
        <v>670.08479999999997</v>
      </c>
      <c r="E383" s="1">
        <f t="shared" si="176"/>
        <v>650</v>
      </c>
      <c r="F383" s="5">
        <f t="shared" si="177"/>
        <v>649.77920000000006</v>
      </c>
      <c r="G383" s="69">
        <f t="shared" si="160"/>
        <v>609.5</v>
      </c>
      <c r="H383" s="24">
        <f t="shared" si="178"/>
        <v>609.16800000000001</v>
      </c>
      <c r="J383" s="178" t="s">
        <v>781</v>
      </c>
      <c r="K383" s="59">
        <v>648.03309999999999</v>
      </c>
      <c r="L383" s="53">
        <f t="shared" si="179"/>
        <v>1069.5</v>
      </c>
      <c r="M383" s="3">
        <f t="shared" si="180"/>
        <v>1069.2546149999998</v>
      </c>
      <c r="N383" s="3">
        <f t="shared" si="181"/>
        <v>1037</v>
      </c>
      <c r="O383" s="3">
        <f t="shared" si="182"/>
        <v>1036.8529599999999</v>
      </c>
      <c r="P383" s="70">
        <f t="shared" si="183"/>
        <v>972.5</v>
      </c>
      <c r="Q383" s="186">
        <v>4800</v>
      </c>
    </row>
    <row r="384" spans="1:17" ht="21" customHeight="1" thickBot="1">
      <c r="A384" s="98" t="s">
        <v>626</v>
      </c>
      <c r="B384" s="35">
        <v>505.428</v>
      </c>
      <c r="C384" s="27">
        <f t="shared" si="174"/>
        <v>834</v>
      </c>
      <c r="D384" s="5">
        <f t="shared" si="175"/>
        <v>833.95619999999997</v>
      </c>
      <c r="E384" s="1">
        <f t="shared" si="176"/>
        <v>809</v>
      </c>
      <c r="F384" s="5">
        <f t="shared" si="177"/>
        <v>808.6848</v>
      </c>
      <c r="G384" s="69">
        <f t="shared" si="160"/>
        <v>758.5</v>
      </c>
      <c r="H384" s="24">
        <f t="shared" si="178"/>
        <v>758.14200000000005</v>
      </c>
      <c r="J384" s="178" t="s">
        <v>782</v>
      </c>
      <c r="K384" s="59">
        <v>691.23339999999996</v>
      </c>
      <c r="L384" s="53">
        <f t="shared" si="179"/>
        <v>1141</v>
      </c>
      <c r="M384" s="3">
        <f t="shared" si="180"/>
        <v>1140.5351099999998</v>
      </c>
      <c r="N384" s="3">
        <f t="shared" si="181"/>
        <v>1106</v>
      </c>
      <c r="O384" s="3">
        <f t="shared" si="182"/>
        <v>1105.97344</v>
      </c>
      <c r="P384" s="70">
        <f t="shared" si="183"/>
        <v>1037</v>
      </c>
    </row>
    <row r="385" spans="1:17" ht="21" customHeight="1" thickBot="1">
      <c r="A385" s="98" t="s">
        <v>627</v>
      </c>
      <c r="B385" s="35">
        <v>790.13199999999995</v>
      </c>
      <c r="C385" s="27">
        <f t="shared" si="174"/>
        <v>1304</v>
      </c>
      <c r="D385" s="5">
        <f t="shared" si="175"/>
        <v>1303.7177999999999</v>
      </c>
      <c r="E385" s="1">
        <f t="shared" si="176"/>
        <v>1264.5</v>
      </c>
      <c r="F385" s="5">
        <f t="shared" si="177"/>
        <v>1264.2112</v>
      </c>
      <c r="G385" s="69">
        <f t="shared" si="160"/>
        <v>1185.5</v>
      </c>
      <c r="H385" s="24">
        <f t="shared" si="178"/>
        <v>1185.1979999999999</v>
      </c>
      <c r="J385" s="178" t="s">
        <v>783</v>
      </c>
      <c r="K385" s="59">
        <v>835.24869999999999</v>
      </c>
      <c r="L385" s="53">
        <f t="shared" si="179"/>
        <v>1378.5</v>
      </c>
      <c r="M385" s="3">
        <f t="shared" si="180"/>
        <v>1378.160355</v>
      </c>
      <c r="N385" s="3">
        <f t="shared" si="181"/>
        <v>1336.5</v>
      </c>
      <c r="O385" s="3">
        <f t="shared" si="182"/>
        <v>1336.3979200000001</v>
      </c>
      <c r="P385" s="70">
        <f t="shared" si="183"/>
        <v>1253</v>
      </c>
    </row>
    <row r="386" spans="1:17" ht="21" customHeight="1" thickBot="1">
      <c r="A386" s="98" t="s">
        <v>628</v>
      </c>
      <c r="B386" s="35">
        <v>819.11599999999999</v>
      </c>
      <c r="C386" s="27">
        <f t="shared" si="174"/>
        <v>1352</v>
      </c>
      <c r="D386" s="5">
        <f t="shared" si="175"/>
        <v>1351.5413999999998</v>
      </c>
      <c r="E386" s="1">
        <f t="shared" si="176"/>
        <v>1311</v>
      </c>
      <c r="F386" s="5">
        <f t="shared" si="177"/>
        <v>1310.5856000000001</v>
      </c>
      <c r="G386" s="69">
        <f t="shared" si="160"/>
        <v>1229</v>
      </c>
      <c r="H386" s="24">
        <f t="shared" si="178"/>
        <v>1228.674</v>
      </c>
      <c r="J386" s="178" t="s">
        <v>784</v>
      </c>
      <c r="K386" s="59">
        <v>1080.0503999999999</v>
      </c>
      <c r="L386" s="53">
        <f t="shared" si="179"/>
        <v>1782.5</v>
      </c>
      <c r="M386" s="3">
        <f t="shared" si="180"/>
        <v>1782.0831599999997</v>
      </c>
      <c r="N386" s="3">
        <f t="shared" si="181"/>
        <v>1728.5</v>
      </c>
      <c r="O386" s="3">
        <f t="shared" si="182"/>
        <v>1728.0806399999999</v>
      </c>
      <c r="P386" s="70">
        <f t="shared" si="183"/>
        <v>1620.5</v>
      </c>
    </row>
    <row r="387" spans="1:17" ht="21" customHeight="1" thickBot="1">
      <c r="A387" s="98" t="s">
        <v>629</v>
      </c>
      <c r="B387" s="35">
        <v>1247.5540000000001</v>
      </c>
      <c r="C387" s="27">
        <f t="shared" si="174"/>
        <v>2058.5</v>
      </c>
      <c r="D387" s="5">
        <f t="shared" si="175"/>
        <v>2058.4641000000001</v>
      </c>
      <c r="E387" s="1">
        <f t="shared" si="176"/>
        <v>1996.5</v>
      </c>
      <c r="F387" s="5">
        <f t="shared" si="177"/>
        <v>1996.0864000000001</v>
      </c>
      <c r="G387" s="69">
        <f t="shared" si="160"/>
        <v>1871.5</v>
      </c>
      <c r="H387" s="24">
        <f t="shared" si="178"/>
        <v>1871.3310000000001</v>
      </c>
      <c r="J387" s="178" t="s">
        <v>785</v>
      </c>
      <c r="K387" s="59">
        <v>1267.2517</v>
      </c>
      <c r="L387" s="53">
        <f t="shared" si="179"/>
        <v>2091</v>
      </c>
      <c r="M387" s="3">
        <f t="shared" si="180"/>
        <v>2090.9653049999997</v>
      </c>
      <c r="N387" s="3">
        <f t="shared" si="181"/>
        <v>2028</v>
      </c>
      <c r="O387" s="3">
        <f t="shared" si="182"/>
        <v>2027.6027200000001</v>
      </c>
      <c r="P387" s="70">
        <f t="shared" si="183"/>
        <v>1901</v>
      </c>
      <c r="Q387" s="182">
        <v>10400</v>
      </c>
    </row>
    <row r="388" spans="1:17" ht="21" customHeight="1" thickBot="1">
      <c r="A388" s="98" t="s">
        <v>630</v>
      </c>
      <c r="B388" s="35">
        <v>421.14800000000002</v>
      </c>
      <c r="C388" s="27">
        <f t="shared" si="174"/>
        <v>695</v>
      </c>
      <c r="D388" s="5">
        <f t="shared" si="175"/>
        <v>694.89419999999996</v>
      </c>
      <c r="E388" s="1">
        <f t="shared" si="176"/>
        <v>674</v>
      </c>
      <c r="F388" s="5">
        <f t="shared" si="177"/>
        <v>673.83680000000004</v>
      </c>
      <c r="G388" s="69">
        <f t="shared" si="160"/>
        <v>632</v>
      </c>
      <c r="H388" s="24">
        <f t="shared" si="178"/>
        <v>631.72199999999998</v>
      </c>
      <c r="J388" s="178" t="s">
        <v>786</v>
      </c>
      <c r="K388" s="59">
        <v>374.41689999999994</v>
      </c>
      <c r="L388" s="53">
        <f t="shared" si="179"/>
        <v>618</v>
      </c>
      <c r="M388" s="3">
        <f t="shared" si="180"/>
        <v>617.78788499999985</v>
      </c>
      <c r="N388" s="3">
        <f t="shared" si="181"/>
        <v>599.5</v>
      </c>
      <c r="O388" s="3">
        <f t="shared" si="182"/>
        <v>599.06703999999991</v>
      </c>
      <c r="P388" s="70">
        <f t="shared" si="183"/>
        <v>562</v>
      </c>
    </row>
    <row r="389" spans="1:17" ht="21" customHeight="1" thickBot="1">
      <c r="A389" s="98" t="s">
        <v>631</v>
      </c>
      <c r="B389" s="35">
        <v>731.86400000000003</v>
      </c>
      <c r="C389" s="27">
        <f t="shared" si="174"/>
        <v>1208</v>
      </c>
      <c r="D389" s="5">
        <f t="shared" si="175"/>
        <v>1207.5755999999999</v>
      </c>
      <c r="E389" s="1">
        <f t="shared" si="176"/>
        <v>1171</v>
      </c>
      <c r="F389" s="5">
        <f t="shared" si="177"/>
        <v>1170.9824000000001</v>
      </c>
      <c r="G389" s="69">
        <f t="shared" si="160"/>
        <v>1098</v>
      </c>
      <c r="H389" s="24">
        <f t="shared" si="178"/>
        <v>1097.796</v>
      </c>
      <c r="J389" s="178" t="s">
        <v>787</v>
      </c>
      <c r="K389" s="59">
        <v>432.01729999999998</v>
      </c>
      <c r="L389" s="53">
        <f t="shared" si="179"/>
        <v>713</v>
      </c>
      <c r="M389" s="3">
        <f t="shared" si="180"/>
        <v>712.82854499999996</v>
      </c>
      <c r="N389" s="3">
        <f t="shared" si="181"/>
        <v>691.5</v>
      </c>
      <c r="O389" s="3">
        <f t="shared" si="182"/>
        <v>691.22767999999996</v>
      </c>
      <c r="P389" s="70">
        <f t="shared" si="183"/>
        <v>648.5</v>
      </c>
    </row>
    <row r="390" spans="1:17" ht="21" customHeight="1" thickBot="1">
      <c r="A390" s="98" t="s">
        <v>632</v>
      </c>
      <c r="B390" s="35">
        <v>894.19399999999996</v>
      </c>
      <c r="C390" s="27">
        <f t="shared" si="174"/>
        <v>1475.5</v>
      </c>
      <c r="D390" s="5">
        <f t="shared" si="175"/>
        <v>1475.4200999999998</v>
      </c>
      <c r="E390" s="1">
        <f t="shared" si="176"/>
        <v>1431</v>
      </c>
      <c r="F390" s="5">
        <f t="shared" si="177"/>
        <v>1430.7103999999999</v>
      </c>
      <c r="G390" s="69">
        <f t="shared" si="160"/>
        <v>1341.5</v>
      </c>
      <c r="H390" s="24">
        <f t="shared" si="178"/>
        <v>1341.2909999999999</v>
      </c>
      <c r="J390" s="178" t="s">
        <v>788</v>
      </c>
      <c r="K390" s="59">
        <v>979.24969999999996</v>
      </c>
      <c r="L390" s="53">
        <f t="shared" si="179"/>
        <v>1616</v>
      </c>
      <c r="M390" s="3">
        <f t="shared" si="180"/>
        <v>1615.7620049999998</v>
      </c>
      <c r="N390" s="3">
        <f t="shared" si="181"/>
        <v>1567</v>
      </c>
      <c r="O390" s="3">
        <f t="shared" si="182"/>
        <v>1566.79952</v>
      </c>
      <c r="P390" s="70">
        <f t="shared" si="183"/>
        <v>1469</v>
      </c>
      <c r="Q390" s="191"/>
    </row>
    <row r="391" spans="1:17" ht="21" customHeight="1" thickBot="1">
      <c r="A391" s="99" t="s">
        <v>633</v>
      </c>
      <c r="B391" s="36">
        <v>1461.684</v>
      </c>
      <c r="C391" s="43">
        <f t="shared" si="174"/>
        <v>2412</v>
      </c>
      <c r="D391" s="44">
        <f t="shared" si="175"/>
        <v>2411.7785999999996</v>
      </c>
      <c r="E391" s="120">
        <f t="shared" si="176"/>
        <v>2339</v>
      </c>
      <c r="F391" s="44">
        <f t="shared" si="177"/>
        <v>2338.6943999999999</v>
      </c>
      <c r="G391" s="121">
        <f t="shared" si="160"/>
        <v>2193</v>
      </c>
      <c r="H391" s="24">
        <f t="shared" si="178"/>
        <v>2192.5259999999998</v>
      </c>
      <c r="J391" s="179" t="s">
        <v>789</v>
      </c>
      <c r="K391" s="60">
        <v>1123.2649999999999</v>
      </c>
      <c r="L391" s="54">
        <f t="shared" si="179"/>
        <v>1853.5</v>
      </c>
      <c r="M391" s="4">
        <f t="shared" si="180"/>
        <v>1853.3872499999998</v>
      </c>
      <c r="N391" s="4">
        <f t="shared" si="181"/>
        <v>1797.5</v>
      </c>
      <c r="O391" s="4">
        <f t="shared" si="182"/>
        <v>1797.2239999999999</v>
      </c>
      <c r="P391" s="71">
        <f t="shared" si="183"/>
        <v>1685</v>
      </c>
      <c r="Q391" s="192"/>
    </row>
    <row r="392" spans="1:17" ht="21" customHeight="1" thickBot="1">
      <c r="A392" s="193" t="s">
        <v>109</v>
      </c>
      <c r="B392" s="81" t="s">
        <v>634</v>
      </c>
      <c r="C392" s="78" t="s">
        <v>790</v>
      </c>
      <c r="E392" s="78" t="s">
        <v>791</v>
      </c>
      <c r="G392" s="78" t="s">
        <v>635</v>
      </c>
      <c r="Q392" s="24">
        <f t="shared" ref="Q392:Q400" si="184">K415*1.5</f>
        <v>75</v>
      </c>
    </row>
    <row r="393" spans="1:17" ht="21" customHeight="1" thickBot="1">
      <c r="A393" s="142" t="s">
        <v>105</v>
      </c>
      <c r="B393" s="16">
        <v>5.7119999999999997</v>
      </c>
      <c r="C393" s="27">
        <f>CEILING(D393,0.5)</f>
        <v>9.5</v>
      </c>
      <c r="D393" s="1">
        <f>B393*1.65</f>
        <v>9.4247999999999994</v>
      </c>
      <c r="E393" s="1">
        <f>CEILING(F393,0.5)</f>
        <v>9.5</v>
      </c>
      <c r="F393" s="1">
        <f>B393*1.6</f>
        <v>9.1392000000000007</v>
      </c>
      <c r="G393" s="69">
        <f t="shared" ref="G393:G408" si="185">CEILING(H393,0.5)</f>
        <v>9</v>
      </c>
      <c r="H393" s="24">
        <f>B393*1.5</f>
        <v>8.5679999999999996</v>
      </c>
      <c r="Q393" s="24">
        <f t="shared" si="184"/>
        <v>112.5</v>
      </c>
    </row>
    <row r="394" spans="1:17" ht="21" customHeight="1" thickBot="1">
      <c r="A394" s="143" t="s">
        <v>106</v>
      </c>
      <c r="B394" s="45">
        <v>6.1679999999999993</v>
      </c>
      <c r="C394" s="28">
        <f>CEILING(D394,0.5)</f>
        <v>10.5</v>
      </c>
      <c r="D394" s="3">
        <f>B394*1.65</f>
        <v>10.177199999999997</v>
      </c>
      <c r="E394" s="3">
        <f>CEILING(F394,0.5)</f>
        <v>10</v>
      </c>
      <c r="F394" s="3">
        <f>B394*1.6</f>
        <v>9.8688000000000002</v>
      </c>
      <c r="G394" s="70">
        <f t="shared" si="185"/>
        <v>9.5</v>
      </c>
      <c r="H394" s="24">
        <f>B394*1.5</f>
        <v>9.2519999999999989</v>
      </c>
      <c r="J394" s="95" t="s">
        <v>2</v>
      </c>
      <c r="L394" s="51"/>
      <c r="M394" s="76"/>
      <c r="N394" s="11"/>
      <c r="O394" s="76"/>
      <c r="P394" s="11"/>
      <c r="Q394" s="24">
        <f t="shared" si="184"/>
        <v>150</v>
      </c>
    </row>
    <row r="395" spans="1:17" ht="21" customHeight="1" thickBot="1">
      <c r="A395" s="143" t="s">
        <v>107</v>
      </c>
      <c r="B395" s="45">
        <v>7.1040000000000001</v>
      </c>
      <c r="C395" s="28">
        <f>CEILING(D395,0.5)</f>
        <v>12</v>
      </c>
      <c r="D395" s="3">
        <f>B395*1.65</f>
        <v>11.721599999999999</v>
      </c>
      <c r="E395" s="3">
        <f>CEILING(F395,0.5)</f>
        <v>11.5</v>
      </c>
      <c r="F395" s="3">
        <f>B395*1.6</f>
        <v>11.366400000000001</v>
      </c>
      <c r="G395" s="70">
        <f t="shared" si="185"/>
        <v>11</v>
      </c>
      <c r="H395" s="24">
        <f>B395*1.5</f>
        <v>10.656000000000001</v>
      </c>
      <c r="J395" s="180" t="s">
        <v>3</v>
      </c>
      <c r="K395" s="181">
        <v>4100</v>
      </c>
      <c r="L395" s="58">
        <f>CEILING(M395,0.5)</f>
        <v>6560</v>
      </c>
      <c r="M395" s="181">
        <f>K395*1.6</f>
        <v>6560</v>
      </c>
      <c r="N395" s="120">
        <f>CEILING(O395,0.5)</f>
        <v>6560</v>
      </c>
      <c r="O395" s="181">
        <v>6560</v>
      </c>
      <c r="P395" s="121">
        <f>CEILING(Q380,0.5)</f>
        <v>6560</v>
      </c>
      <c r="Q395" s="24">
        <f t="shared" si="184"/>
        <v>187.5</v>
      </c>
    </row>
    <row r="396" spans="1:17" ht="21" customHeight="1" thickBot="1">
      <c r="A396" s="140" t="s">
        <v>108</v>
      </c>
      <c r="B396" s="46">
        <v>10.02</v>
      </c>
      <c r="C396" s="29">
        <f>CEILING(D396,0.5)</f>
        <v>17</v>
      </c>
      <c r="D396" s="4">
        <f>B396*1.65</f>
        <v>16.532999999999998</v>
      </c>
      <c r="E396" s="4">
        <f>CEILING(F396,0.5)</f>
        <v>16.5</v>
      </c>
      <c r="F396" s="4">
        <f>B396*1.6</f>
        <v>16.032</v>
      </c>
      <c r="G396" s="71">
        <f t="shared" si="185"/>
        <v>15.5</v>
      </c>
      <c r="H396" s="24">
        <f>B396*1.5</f>
        <v>15.03</v>
      </c>
      <c r="Q396" s="24">
        <f t="shared" si="184"/>
        <v>225</v>
      </c>
    </row>
    <row r="397" spans="1:17" ht="21" customHeight="1" thickBot="1">
      <c r="A397" s="196" t="s">
        <v>109</v>
      </c>
      <c r="B397" s="81" t="s">
        <v>634</v>
      </c>
      <c r="C397" s="78" t="s">
        <v>790</v>
      </c>
      <c r="E397" s="78" t="s">
        <v>791</v>
      </c>
      <c r="G397" s="78" t="s">
        <v>635</v>
      </c>
      <c r="Q397" s="24">
        <f t="shared" si="184"/>
        <v>300</v>
      </c>
    </row>
    <row r="398" spans="1:17" ht="21" customHeight="1" thickBot="1">
      <c r="A398" s="142" t="s">
        <v>101</v>
      </c>
      <c r="B398" s="16">
        <v>2.2679999999999998</v>
      </c>
      <c r="C398" s="27">
        <f>CEILING(D398,0.5)</f>
        <v>4</v>
      </c>
      <c r="D398" s="1">
        <f>B398*1.65</f>
        <v>3.7421999999999995</v>
      </c>
      <c r="E398" s="1">
        <f>CEILING(F398,0.5)</f>
        <v>4</v>
      </c>
      <c r="F398" s="1">
        <f>B398*1.6</f>
        <v>3.6288</v>
      </c>
      <c r="G398" s="69">
        <f t="shared" si="185"/>
        <v>3.5</v>
      </c>
      <c r="H398" s="24">
        <f>B398*1.5</f>
        <v>3.4019999999999997</v>
      </c>
      <c r="L398" s="51"/>
      <c r="M398" s="76"/>
      <c r="N398" s="11"/>
      <c r="O398" s="76"/>
      <c r="P398" s="11"/>
      <c r="Q398" s="24">
        <f t="shared" si="184"/>
        <v>375</v>
      </c>
    </row>
    <row r="399" spans="1:17" ht="21" customHeight="1" thickBot="1">
      <c r="A399" s="143" t="s">
        <v>102</v>
      </c>
      <c r="B399" s="45">
        <v>2.6160000000000001</v>
      </c>
      <c r="C399" s="28">
        <f>CEILING(D399,0.5)</f>
        <v>4.5</v>
      </c>
      <c r="D399" s="3">
        <f>B399*1.65</f>
        <v>4.3163999999999998</v>
      </c>
      <c r="E399" s="3">
        <f>CEILING(F399,0.5)</f>
        <v>4.5</v>
      </c>
      <c r="F399" s="3">
        <f>B399*1.6</f>
        <v>4.1856</v>
      </c>
      <c r="G399" s="70">
        <f t="shared" si="185"/>
        <v>4</v>
      </c>
      <c r="H399" s="24">
        <f>B399*1.5</f>
        <v>3.9240000000000004</v>
      </c>
      <c r="J399" s="95" t="s">
        <v>2</v>
      </c>
      <c r="K399" s="183"/>
      <c r="L399" s="51"/>
      <c r="M399" s="184"/>
      <c r="N399" s="11"/>
      <c r="O399" s="184"/>
      <c r="P399" s="11"/>
      <c r="Q399" s="24">
        <f t="shared" si="184"/>
        <v>450</v>
      </c>
    </row>
    <row r="400" spans="1:17" ht="21" customHeight="1" thickBot="1">
      <c r="A400" s="143" t="s">
        <v>103</v>
      </c>
      <c r="B400" s="45">
        <v>4.4400000000000004</v>
      </c>
      <c r="C400" s="28">
        <f>CEILING(D400,0.5)</f>
        <v>7.5</v>
      </c>
      <c r="D400" s="3">
        <f>B400*1.65</f>
        <v>7.3260000000000005</v>
      </c>
      <c r="E400" s="3">
        <f>CEILING(F400,0.5)</f>
        <v>7.5</v>
      </c>
      <c r="F400" s="3">
        <f>B400*1.6</f>
        <v>7.104000000000001</v>
      </c>
      <c r="G400" s="70">
        <f t="shared" si="185"/>
        <v>7</v>
      </c>
      <c r="H400" s="24">
        <f>B400*1.5</f>
        <v>6.66</v>
      </c>
      <c r="J400" s="185" t="s">
        <v>76</v>
      </c>
      <c r="K400" s="19">
        <v>3000</v>
      </c>
      <c r="L400" s="58">
        <f>CEILING(M400,0.5)</f>
        <v>4800</v>
      </c>
      <c r="M400" s="44">
        <f>K400*1.6</f>
        <v>4800</v>
      </c>
      <c r="N400" s="120">
        <f>CEILING(O400,0.5)</f>
        <v>4800</v>
      </c>
      <c r="O400" s="44">
        <v>4800</v>
      </c>
      <c r="P400" s="121">
        <f>CEILING(Q383,0.5)</f>
        <v>4800</v>
      </c>
      <c r="Q400" s="24">
        <f t="shared" si="184"/>
        <v>600</v>
      </c>
    </row>
    <row r="401" spans="1:17" ht="21" customHeight="1" thickBot="1">
      <c r="A401" s="140" t="s">
        <v>104</v>
      </c>
      <c r="B401" s="46">
        <v>4.68</v>
      </c>
      <c r="C401" s="29">
        <f>CEILING(D401,0.5)</f>
        <v>8</v>
      </c>
      <c r="D401" s="4">
        <f>B401*1.65</f>
        <v>7.7219999999999995</v>
      </c>
      <c r="E401" s="4">
        <f>CEILING(F401,0.5)</f>
        <v>7.5</v>
      </c>
      <c r="F401" s="4">
        <f>B401*1.6</f>
        <v>7.4879999999999995</v>
      </c>
      <c r="G401" s="71">
        <f t="shared" si="185"/>
        <v>7.5</v>
      </c>
      <c r="H401" s="24">
        <f>B401*1.5</f>
        <v>7.02</v>
      </c>
      <c r="Q401" s="200"/>
    </row>
    <row r="402" spans="1:17" ht="21" customHeight="1" thickBot="1">
      <c r="A402" s="196" t="s">
        <v>109</v>
      </c>
      <c r="B402" s="81" t="s">
        <v>634</v>
      </c>
      <c r="C402" s="78" t="s">
        <v>790</v>
      </c>
      <c r="E402" s="78" t="s">
        <v>791</v>
      </c>
      <c r="G402" s="78" t="s">
        <v>635</v>
      </c>
      <c r="Q402" s="24">
        <f t="shared" ref="Q402:Q412" si="186">K425*1.5</f>
        <v>75</v>
      </c>
    </row>
    <row r="403" spans="1:17" ht="21" customHeight="1" thickBot="1">
      <c r="A403" s="142" t="s">
        <v>95</v>
      </c>
      <c r="B403" s="16">
        <v>1.56</v>
      </c>
      <c r="C403" s="27">
        <f t="shared" ref="C403:C408" si="187">CEILING(D403,0.5)</f>
        <v>3</v>
      </c>
      <c r="D403" s="1">
        <f t="shared" ref="D403:D408" si="188">B403*1.65</f>
        <v>2.5739999999999998</v>
      </c>
      <c r="E403" s="1">
        <f t="shared" ref="E403:E408" si="189">CEILING(F403,0.5)</f>
        <v>2.5</v>
      </c>
      <c r="F403" s="1">
        <f t="shared" ref="F403:F408" si="190">B403*1.6</f>
        <v>2.4960000000000004</v>
      </c>
      <c r="G403" s="69">
        <f t="shared" si="185"/>
        <v>2.5</v>
      </c>
      <c r="H403" s="24">
        <f t="shared" ref="H403:H408" si="191">B403*1.5</f>
        <v>2.34</v>
      </c>
      <c r="Q403" s="24">
        <f t="shared" si="186"/>
        <v>112.5</v>
      </c>
    </row>
    <row r="404" spans="1:17" ht="21" customHeight="1" thickBot="1">
      <c r="A404" s="143" t="s">
        <v>96</v>
      </c>
      <c r="B404" s="45">
        <v>1.92</v>
      </c>
      <c r="C404" s="28">
        <f t="shared" si="187"/>
        <v>3.5</v>
      </c>
      <c r="D404" s="3">
        <f t="shared" si="188"/>
        <v>3.1679999999999997</v>
      </c>
      <c r="E404" s="3">
        <f t="shared" si="189"/>
        <v>3.5</v>
      </c>
      <c r="F404" s="3">
        <f t="shared" si="190"/>
        <v>3.0720000000000001</v>
      </c>
      <c r="G404" s="70">
        <f t="shared" si="185"/>
        <v>3</v>
      </c>
      <c r="H404" s="24">
        <f t="shared" si="191"/>
        <v>2.88</v>
      </c>
      <c r="L404" s="51"/>
      <c r="M404" s="76"/>
      <c r="N404" s="11"/>
      <c r="O404" s="76"/>
      <c r="P404" s="11"/>
      <c r="Q404" s="24">
        <f t="shared" si="186"/>
        <v>150</v>
      </c>
    </row>
    <row r="405" spans="1:17" ht="21" customHeight="1" thickBot="1">
      <c r="A405" s="143" t="s">
        <v>97</v>
      </c>
      <c r="B405" s="45">
        <v>2.2799999999999998</v>
      </c>
      <c r="C405" s="28">
        <f t="shared" si="187"/>
        <v>4</v>
      </c>
      <c r="D405" s="3">
        <f t="shared" si="188"/>
        <v>3.7619999999999996</v>
      </c>
      <c r="E405" s="3">
        <f t="shared" si="189"/>
        <v>4</v>
      </c>
      <c r="F405" s="3">
        <f t="shared" si="190"/>
        <v>3.6479999999999997</v>
      </c>
      <c r="G405" s="70">
        <f t="shared" si="185"/>
        <v>3.5</v>
      </c>
      <c r="H405" s="24">
        <f t="shared" si="191"/>
        <v>3.42</v>
      </c>
      <c r="J405" s="95" t="s">
        <v>2</v>
      </c>
      <c r="L405" s="51"/>
      <c r="M405" s="76"/>
      <c r="N405" s="11"/>
      <c r="O405" s="76"/>
      <c r="P405" s="11"/>
      <c r="Q405" s="24">
        <f t="shared" si="186"/>
        <v>187.5</v>
      </c>
    </row>
    <row r="406" spans="1:17" ht="21" customHeight="1" thickBot="1">
      <c r="A406" s="143" t="s">
        <v>98</v>
      </c>
      <c r="B406" s="45">
        <v>2.88</v>
      </c>
      <c r="C406" s="28">
        <f t="shared" si="187"/>
        <v>5</v>
      </c>
      <c r="D406" s="3">
        <f t="shared" si="188"/>
        <v>4.7519999999999998</v>
      </c>
      <c r="E406" s="3">
        <f t="shared" si="189"/>
        <v>5</v>
      </c>
      <c r="F406" s="3">
        <f t="shared" si="190"/>
        <v>4.6079999999999997</v>
      </c>
      <c r="G406" s="70">
        <f t="shared" si="185"/>
        <v>4.5</v>
      </c>
      <c r="H406" s="24">
        <f t="shared" si="191"/>
        <v>4.32</v>
      </c>
      <c r="J406" s="187" t="s">
        <v>17</v>
      </c>
      <c r="K406" s="182">
        <v>6500</v>
      </c>
      <c r="L406" s="58">
        <f>CEILING(M406,0.5)</f>
        <v>10400</v>
      </c>
      <c r="M406" s="182">
        <f>K406*1.6</f>
        <v>10400</v>
      </c>
      <c r="N406" s="120">
        <f>CEILING(O406,0.5)</f>
        <v>10400</v>
      </c>
      <c r="O406" s="182">
        <v>10400</v>
      </c>
      <c r="P406" s="121">
        <f>CEILING(Q387,0.5)</f>
        <v>10400</v>
      </c>
      <c r="Q406" s="24">
        <f t="shared" si="186"/>
        <v>225</v>
      </c>
    </row>
    <row r="407" spans="1:17" ht="21" customHeight="1" thickBot="1">
      <c r="A407" s="143" t="s">
        <v>99</v>
      </c>
      <c r="B407" s="45">
        <v>4.08</v>
      </c>
      <c r="C407" s="28">
        <f t="shared" si="187"/>
        <v>7</v>
      </c>
      <c r="D407" s="3">
        <f t="shared" si="188"/>
        <v>6.7319999999999993</v>
      </c>
      <c r="E407" s="3">
        <f t="shared" si="189"/>
        <v>7</v>
      </c>
      <c r="F407" s="3">
        <f t="shared" si="190"/>
        <v>6.5280000000000005</v>
      </c>
      <c r="G407" s="70">
        <f t="shared" si="185"/>
        <v>6.5</v>
      </c>
      <c r="H407" s="24">
        <f t="shared" si="191"/>
        <v>6.12</v>
      </c>
      <c r="L407" s="51"/>
      <c r="M407" s="76"/>
      <c r="N407" s="11"/>
      <c r="O407" s="76"/>
      <c r="P407" s="11"/>
      <c r="Q407" s="24">
        <f t="shared" si="186"/>
        <v>300</v>
      </c>
    </row>
    <row r="408" spans="1:17" ht="21" customHeight="1" thickBot="1">
      <c r="A408" s="140" t="s">
        <v>100</v>
      </c>
      <c r="B408" s="46">
        <v>6.24</v>
      </c>
      <c r="C408" s="29">
        <f t="shared" si="187"/>
        <v>10.5</v>
      </c>
      <c r="D408" s="4">
        <f t="shared" si="188"/>
        <v>10.295999999999999</v>
      </c>
      <c r="E408" s="4">
        <f t="shared" si="189"/>
        <v>10</v>
      </c>
      <c r="F408" s="4">
        <f t="shared" si="190"/>
        <v>9.9840000000000018</v>
      </c>
      <c r="G408" s="71">
        <f t="shared" si="185"/>
        <v>9.5</v>
      </c>
      <c r="H408" s="24">
        <f t="shared" si="191"/>
        <v>9.36</v>
      </c>
      <c r="Q408" s="24">
        <f t="shared" si="186"/>
        <v>375</v>
      </c>
    </row>
    <row r="409" spans="1:17" ht="21" customHeight="1" thickBot="1">
      <c r="B409" s="81" t="s">
        <v>634</v>
      </c>
      <c r="C409" s="11"/>
      <c r="D409" s="81"/>
      <c r="E409" s="11"/>
      <c r="F409" s="81"/>
      <c r="G409" s="11"/>
      <c r="H409" s="81"/>
      <c r="Q409" s="24">
        <f t="shared" si="186"/>
        <v>450</v>
      </c>
    </row>
    <row r="410" spans="1:17" ht="21" customHeight="1" thickBot="1">
      <c r="C410" s="11"/>
      <c r="D410" s="76"/>
      <c r="E410" s="11"/>
      <c r="F410" s="76"/>
      <c r="G410" s="11"/>
      <c r="Q410" s="24">
        <f t="shared" si="186"/>
        <v>600</v>
      </c>
    </row>
    <row r="411" spans="1:17" ht="21" customHeight="1" thickBot="1">
      <c r="Q411" s="24">
        <f t="shared" si="186"/>
        <v>750</v>
      </c>
    </row>
    <row r="412" spans="1:17" ht="21" customHeight="1" thickBot="1">
      <c r="A412" s="188" t="s">
        <v>178</v>
      </c>
      <c r="B412" s="188"/>
      <c r="C412" s="78" t="s">
        <v>790</v>
      </c>
      <c r="E412" s="78" t="s">
        <v>791</v>
      </c>
      <c r="G412" s="78" t="s">
        <v>635</v>
      </c>
      <c r="H412" s="191"/>
      <c r="J412" s="188"/>
      <c r="K412" s="8"/>
      <c r="L412" s="78" t="s">
        <v>790</v>
      </c>
      <c r="N412" s="78" t="s">
        <v>791</v>
      </c>
      <c r="P412" s="78" t="s">
        <v>635</v>
      </c>
      <c r="Q412" s="24">
        <f t="shared" si="186"/>
        <v>900</v>
      </c>
    </row>
    <row r="413" spans="1:17" ht="21" customHeight="1" thickBot="1">
      <c r="A413" s="244" t="s">
        <v>41</v>
      </c>
      <c r="B413" s="245" t="s">
        <v>42</v>
      </c>
      <c r="C413" s="43"/>
      <c r="D413" s="246"/>
      <c r="E413" s="120"/>
      <c r="F413" s="246"/>
      <c r="G413" s="121"/>
      <c r="H413" s="191"/>
      <c r="J413" s="189" t="s">
        <v>41</v>
      </c>
      <c r="K413" s="190" t="s">
        <v>42</v>
      </c>
      <c r="L413" s="250"/>
      <c r="M413" s="230"/>
      <c r="N413" s="231"/>
      <c r="O413" s="230"/>
      <c r="P413" s="232"/>
      <c r="Q413" s="200"/>
    </row>
    <row r="414" spans="1:17" ht="21" customHeight="1" thickBot="1">
      <c r="A414" s="243" t="s">
        <v>43</v>
      </c>
      <c r="B414" s="48"/>
      <c r="C414" s="11"/>
      <c r="D414" s="48"/>
      <c r="E414" s="11"/>
      <c r="F414" s="48"/>
      <c r="G414" s="11"/>
      <c r="H414" s="24">
        <f t="shared" ref="H414:H422" si="192">B415*1.5</f>
        <v>75</v>
      </c>
      <c r="J414" s="251" t="s">
        <v>44</v>
      </c>
      <c r="K414" s="252"/>
      <c r="L414" s="233"/>
      <c r="M414" s="238"/>
      <c r="N414" s="62"/>
      <c r="O414" s="238"/>
      <c r="P414" s="62"/>
      <c r="Q414" s="24">
        <f t="shared" ref="Q414:Q422" si="193">K437*1.5</f>
        <v>75</v>
      </c>
    </row>
    <row r="415" spans="1:17" ht="21" customHeight="1" thickBot="1">
      <c r="A415" s="235" t="s">
        <v>79</v>
      </c>
      <c r="B415" s="247">
        <v>50</v>
      </c>
      <c r="C415" s="27">
        <f t="shared" ref="C415:C423" si="194">CEILING(D415,0.5)</f>
        <v>82.5</v>
      </c>
      <c r="D415" s="1">
        <f t="shared" ref="D415:D423" si="195">B415*1.65</f>
        <v>82.5</v>
      </c>
      <c r="E415" s="1">
        <f t="shared" ref="E415:E423" si="196">CEILING(F415,0.5)</f>
        <v>80</v>
      </c>
      <c r="F415" s="1">
        <f t="shared" ref="F415:F423" si="197">B415*1.6</f>
        <v>80</v>
      </c>
      <c r="G415" s="69">
        <f t="shared" ref="G415:G423" si="198">CEILING(H414,0.5)</f>
        <v>75</v>
      </c>
      <c r="H415" s="24">
        <f t="shared" si="192"/>
        <v>112.5</v>
      </c>
      <c r="J415" s="235" t="s">
        <v>78</v>
      </c>
      <c r="K415" s="247">
        <v>50</v>
      </c>
      <c r="L415" s="52">
        <f t="shared" ref="L415:L423" si="199">CEILING(M415,0.5)</f>
        <v>82.5</v>
      </c>
      <c r="M415" s="1">
        <f t="shared" ref="M415:M423" si="200">K415*1.65</f>
        <v>82.5</v>
      </c>
      <c r="N415" s="1">
        <f t="shared" ref="N415:N423" si="201">CEILING(O415,0.5)</f>
        <v>80</v>
      </c>
      <c r="O415" s="1">
        <f t="shared" ref="O415:O423" si="202">K415*1.6</f>
        <v>80</v>
      </c>
      <c r="P415" s="69">
        <f t="shared" ref="P415:P423" si="203">CEILING(Q392,0.5)</f>
        <v>75</v>
      </c>
      <c r="Q415" s="24">
        <f t="shared" si="193"/>
        <v>112.5</v>
      </c>
    </row>
    <row r="416" spans="1:17" ht="21" customHeight="1" thickBot="1">
      <c r="A416" s="195" t="s">
        <v>45</v>
      </c>
      <c r="B416" s="194" t="s">
        <v>46</v>
      </c>
      <c r="C416" s="28">
        <f t="shared" si="194"/>
        <v>124</v>
      </c>
      <c r="D416" s="3">
        <f t="shared" si="195"/>
        <v>123.75</v>
      </c>
      <c r="E416" s="3">
        <f t="shared" si="196"/>
        <v>120</v>
      </c>
      <c r="F416" s="3">
        <f t="shared" si="197"/>
        <v>120</v>
      </c>
      <c r="G416" s="70">
        <f t="shared" si="198"/>
        <v>112.5</v>
      </c>
      <c r="H416" s="24">
        <f t="shared" si="192"/>
        <v>150</v>
      </c>
      <c r="J416" s="195" t="s">
        <v>45</v>
      </c>
      <c r="K416" s="194" t="s">
        <v>46</v>
      </c>
      <c r="L416" s="53">
        <f t="shared" si="199"/>
        <v>124</v>
      </c>
      <c r="M416" s="3">
        <f t="shared" si="200"/>
        <v>123.75</v>
      </c>
      <c r="N416" s="3">
        <f t="shared" si="201"/>
        <v>120</v>
      </c>
      <c r="O416" s="3">
        <f t="shared" si="202"/>
        <v>120</v>
      </c>
      <c r="P416" s="70">
        <f t="shared" si="203"/>
        <v>112.5</v>
      </c>
      <c r="Q416" s="24">
        <f t="shared" si="193"/>
        <v>150</v>
      </c>
    </row>
    <row r="417" spans="1:17" ht="21" customHeight="1" thickBot="1">
      <c r="A417" s="195" t="s">
        <v>77</v>
      </c>
      <c r="B417" s="194">
        <v>100</v>
      </c>
      <c r="C417" s="28">
        <f t="shared" si="194"/>
        <v>165</v>
      </c>
      <c r="D417" s="3">
        <f t="shared" si="195"/>
        <v>165</v>
      </c>
      <c r="E417" s="3">
        <f t="shared" si="196"/>
        <v>160</v>
      </c>
      <c r="F417" s="3">
        <f t="shared" si="197"/>
        <v>160</v>
      </c>
      <c r="G417" s="70">
        <f t="shared" si="198"/>
        <v>150</v>
      </c>
      <c r="H417" s="24">
        <f t="shared" si="192"/>
        <v>187.5</v>
      </c>
      <c r="J417" s="195" t="s">
        <v>77</v>
      </c>
      <c r="K417" s="194">
        <v>100</v>
      </c>
      <c r="L417" s="53">
        <f t="shared" si="199"/>
        <v>165</v>
      </c>
      <c r="M417" s="3">
        <f t="shared" si="200"/>
        <v>165</v>
      </c>
      <c r="N417" s="3">
        <f t="shared" si="201"/>
        <v>160</v>
      </c>
      <c r="O417" s="3">
        <f t="shared" si="202"/>
        <v>160</v>
      </c>
      <c r="P417" s="70">
        <f t="shared" si="203"/>
        <v>150</v>
      </c>
      <c r="Q417" s="24">
        <f t="shared" si="193"/>
        <v>187.5</v>
      </c>
    </row>
    <row r="418" spans="1:17" ht="21" customHeight="1" thickBot="1">
      <c r="A418" s="195" t="s">
        <v>47</v>
      </c>
      <c r="B418" s="194" t="s">
        <v>48</v>
      </c>
      <c r="C418" s="28">
        <f t="shared" si="194"/>
        <v>206.5</v>
      </c>
      <c r="D418" s="3">
        <f t="shared" si="195"/>
        <v>206.25</v>
      </c>
      <c r="E418" s="3">
        <f t="shared" si="196"/>
        <v>200</v>
      </c>
      <c r="F418" s="3">
        <f t="shared" si="197"/>
        <v>200</v>
      </c>
      <c r="G418" s="70">
        <f t="shared" si="198"/>
        <v>187.5</v>
      </c>
      <c r="H418" s="24">
        <f t="shared" si="192"/>
        <v>225</v>
      </c>
      <c r="J418" s="195" t="s">
        <v>47</v>
      </c>
      <c r="K418" s="194" t="s">
        <v>48</v>
      </c>
      <c r="L418" s="53">
        <f t="shared" si="199"/>
        <v>206.5</v>
      </c>
      <c r="M418" s="3">
        <f t="shared" si="200"/>
        <v>206.25</v>
      </c>
      <c r="N418" s="3">
        <f t="shared" si="201"/>
        <v>200</v>
      </c>
      <c r="O418" s="3">
        <f t="shared" si="202"/>
        <v>200</v>
      </c>
      <c r="P418" s="70">
        <f t="shared" si="203"/>
        <v>187.5</v>
      </c>
      <c r="Q418" s="24">
        <f t="shared" si="193"/>
        <v>225</v>
      </c>
    </row>
    <row r="419" spans="1:17" ht="21" customHeight="1" thickBot="1">
      <c r="A419" s="195" t="s">
        <v>49</v>
      </c>
      <c r="B419" s="194">
        <v>150</v>
      </c>
      <c r="C419" s="28">
        <f t="shared" si="194"/>
        <v>247.5</v>
      </c>
      <c r="D419" s="3">
        <f t="shared" si="195"/>
        <v>247.5</v>
      </c>
      <c r="E419" s="3">
        <f t="shared" si="196"/>
        <v>240</v>
      </c>
      <c r="F419" s="3">
        <f t="shared" si="197"/>
        <v>240</v>
      </c>
      <c r="G419" s="70">
        <f t="shared" si="198"/>
        <v>225</v>
      </c>
      <c r="H419" s="24">
        <f t="shared" si="192"/>
        <v>300</v>
      </c>
      <c r="J419" s="195" t="s">
        <v>49</v>
      </c>
      <c r="K419" s="194">
        <v>150</v>
      </c>
      <c r="L419" s="53">
        <f t="shared" si="199"/>
        <v>247.5</v>
      </c>
      <c r="M419" s="3">
        <f t="shared" si="200"/>
        <v>247.5</v>
      </c>
      <c r="N419" s="3">
        <f t="shared" si="201"/>
        <v>240</v>
      </c>
      <c r="O419" s="3">
        <f t="shared" si="202"/>
        <v>240</v>
      </c>
      <c r="P419" s="70">
        <f t="shared" si="203"/>
        <v>225</v>
      </c>
      <c r="Q419" s="24">
        <f t="shared" si="193"/>
        <v>300</v>
      </c>
    </row>
    <row r="420" spans="1:17" ht="21" customHeight="1" thickBot="1">
      <c r="A420" s="195" t="s">
        <v>50</v>
      </c>
      <c r="B420" s="194">
        <v>200</v>
      </c>
      <c r="C420" s="28">
        <f t="shared" si="194"/>
        <v>330</v>
      </c>
      <c r="D420" s="3">
        <f t="shared" si="195"/>
        <v>330</v>
      </c>
      <c r="E420" s="3">
        <f t="shared" si="196"/>
        <v>320</v>
      </c>
      <c r="F420" s="3">
        <f t="shared" si="197"/>
        <v>320</v>
      </c>
      <c r="G420" s="70">
        <f t="shared" si="198"/>
        <v>300</v>
      </c>
      <c r="H420" s="24">
        <f t="shared" si="192"/>
        <v>375</v>
      </c>
      <c r="J420" s="195" t="s">
        <v>50</v>
      </c>
      <c r="K420" s="194">
        <v>200</v>
      </c>
      <c r="L420" s="53">
        <f t="shared" si="199"/>
        <v>330</v>
      </c>
      <c r="M420" s="3">
        <f t="shared" si="200"/>
        <v>330</v>
      </c>
      <c r="N420" s="3">
        <f t="shared" si="201"/>
        <v>320</v>
      </c>
      <c r="O420" s="3">
        <f t="shared" si="202"/>
        <v>320</v>
      </c>
      <c r="P420" s="70">
        <f t="shared" si="203"/>
        <v>300</v>
      </c>
      <c r="Q420" s="24">
        <f t="shared" si="193"/>
        <v>375</v>
      </c>
    </row>
    <row r="421" spans="1:17" ht="21" customHeight="1" thickBot="1">
      <c r="A421" s="195" t="s">
        <v>51</v>
      </c>
      <c r="B421" s="194">
        <v>250</v>
      </c>
      <c r="C421" s="28">
        <f t="shared" si="194"/>
        <v>412.5</v>
      </c>
      <c r="D421" s="3">
        <f t="shared" si="195"/>
        <v>412.5</v>
      </c>
      <c r="E421" s="3">
        <f t="shared" si="196"/>
        <v>400</v>
      </c>
      <c r="F421" s="3">
        <f t="shared" si="197"/>
        <v>400</v>
      </c>
      <c r="G421" s="70">
        <f t="shared" si="198"/>
        <v>375</v>
      </c>
      <c r="H421" s="24">
        <f t="shared" si="192"/>
        <v>450</v>
      </c>
      <c r="J421" s="195" t="s">
        <v>51</v>
      </c>
      <c r="K421" s="194">
        <v>250</v>
      </c>
      <c r="L421" s="53">
        <f t="shared" si="199"/>
        <v>412.5</v>
      </c>
      <c r="M421" s="3">
        <f t="shared" si="200"/>
        <v>412.5</v>
      </c>
      <c r="N421" s="3">
        <f t="shared" si="201"/>
        <v>400</v>
      </c>
      <c r="O421" s="3">
        <f t="shared" si="202"/>
        <v>400</v>
      </c>
      <c r="P421" s="70">
        <f t="shared" si="203"/>
        <v>375</v>
      </c>
      <c r="Q421" s="24">
        <f t="shared" si="193"/>
        <v>450</v>
      </c>
    </row>
    <row r="422" spans="1:17" ht="21" customHeight="1" thickBot="1">
      <c r="A422" s="195" t="s">
        <v>52</v>
      </c>
      <c r="B422" s="194">
        <v>300</v>
      </c>
      <c r="C422" s="28">
        <f t="shared" si="194"/>
        <v>495</v>
      </c>
      <c r="D422" s="3">
        <f t="shared" si="195"/>
        <v>495</v>
      </c>
      <c r="E422" s="3">
        <f t="shared" si="196"/>
        <v>480</v>
      </c>
      <c r="F422" s="3">
        <f t="shared" si="197"/>
        <v>480</v>
      </c>
      <c r="G422" s="70">
        <f t="shared" si="198"/>
        <v>450</v>
      </c>
      <c r="H422" s="24">
        <f t="shared" si="192"/>
        <v>600</v>
      </c>
      <c r="J422" s="195" t="s">
        <v>52</v>
      </c>
      <c r="K422" s="194">
        <v>300</v>
      </c>
      <c r="L422" s="53">
        <f t="shared" si="199"/>
        <v>495</v>
      </c>
      <c r="M422" s="3">
        <f t="shared" si="200"/>
        <v>495</v>
      </c>
      <c r="N422" s="3">
        <f t="shared" si="201"/>
        <v>480</v>
      </c>
      <c r="O422" s="3">
        <f t="shared" si="202"/>
        <v>480</v>
      </c>
      <c r="P422" s="70">
        <f t="shared" si="203"/>
        <v>450</v>
      </c>
      <c r="Q422" s="24">
        <f t="shared" si="193"/>
        <v>600</v>
      </c>
    </row>
    <row r="423" spans="1:17" ht="21" customHeight="1" thickBot="1">
      <c r="A423" s="197" t="s">
        <v>53</v>
      </c>
      <c r="B423" s="198">
        <v>400</v>
      </c>
      <c r="C423" s="29">
        <f t="shared" si="194"/>
        <v>660</v>
      </c>
      <c r="D423" s="4">
        <f t="shared" si="195"/>
        <v>660</v>
      </c>
      <c r="E423" s="4">
        <f t="shared" si="196"/>
        <v>640</v>
      </c>
      <c r="F423" s="4">
        <f t="shared" si="197"/>
        <v>640</v>
      </c>
      <c r="G423" s="71">
        <f t="shared" si="198"/>
        <v>600</v>
      </c>
      <c r="H423" s="47"/>
      <c r="J423" s="197" t="s">
        <v>53</v>
      </c>
      <c r="K423" s="198">
        <v>400</v>
      </c>
      <c r="L423" s="54">
        <f t="shared" si="199"/>
        <v>660</v>
      </c>
      <c r="M423" s="4">
        <f t="shared" si="200"/>
        <v>660</v>
      </c>
      <c r="N423" s="4">
        <f t="shared" si="201"/>
        <v>640</v>
      </c>
      <c r="O423" s="4">
        <f t="shared" si="202"/>
        <v>640</v>
      </c>
      <c r="P423" s="71">
        <f t="shared" si="203"/>
        <v>600</v>
      </c>
      <c r="Q423" s="24"/>
    </row>
    <row r="424" spans="1:17" ht="21" customHeight="1" thickBot="1">
      <c r="A424" s="48" t="s">
        <v>54</v>
      </c>
      <c r="B424" s="48"/>
      <c r="C424" s="11"/>
      <c r="D424" s="48"/>
      <c r="E424" s="11"/>
      <c r="F424" s="48"/>
      <c r="G424" s="11"/>
      <c r="H424" s="24">
        <f t="shared" ref="H424:H434" si="204">B425*1.5</f>
        <v>75</v>
      </c>
      <c r="J424" s="199" t="s">
        <v>55</v>
      </c>
      <c r="K424" s="200"/>
      <c r="L424" s="51"/>
      <c r="M424" s="237"/>
      <c r="N424" s="11"/>
      <c r="O424" s="237"/>
      <c r="P424" s="11"/>
      <c r="Q424" s="24">
        <f t="shared" ref="Q424:Q432" si="205">K447*1.5</f>
        <v>75</v>
      </c>
    </row>
    <row r="425" spans="1:17" ht="21" customHeight="1" thickBot="1">
      <c r="A425" s="235" t="s">
        <v>79</v>
      </c>
      <c r="B425" s="202">
        <v>50</v>
      </c>
      <c r="C425" s="27">
        <f t="shared" ref="C425:C435" si="206">CEILING(D425,0.5)</f>
        <v>82.5</v>
      </c>
      <c r="D425" s="1">
        <f t="shared" ref="D425:D435" si="207">B425*1.65</f>
        <v>82.5</v>
      </c>
      <c r="E425" s="1">
        <f t="shared" ref="E425:E435" si="208">CEILING(F425,0.5)</f>
        <v>80</v>
      </c>
      <c r="F425" s="1">
        <f t="shared" ref="F425:F435" si="209">B425*1.6</f>
        <v>80</v>
      </c>
      <c r="G425" s="69">
        <f t="shared" ref="G425:G435" si="210">CEILING(H424,0.5)</f>
        <v>75</v>
      </c>
      <c r="H425" s="24">
        <f t="shared" si="204"/>
        <v>112.5</v>
      </c>
      <c r="J425" s="201" t="s">
        <v>94</v>
      </c>
      <c r="K425" s="202">
        <v>50</v>
      </c>
      <c r="L425" s="52">
        <f t="shared" ref="L425:L435" si="211">CEILING(M425,0.5)</f>
        <v>82.5</v>
      </c>
      <c r="M425" s="1">
        <f t="shared" ref="M425:M435" si="212">K425*1.65</f>
        <v>82.5</v>
      </c>
      <c r="N425" s="1">
        <f t="shared" ref="N425:N435" si="213">CEILING(O425,0.5)</f>
        <v>80</v>
      </c>
      <c r="O425" s="1">
        <f t="shared" ref="O425:O435" si="214">K425*1.6</f>
        <v>80</v>
      </c>
      <c r="P425" s="69">
        <f t="shared" ref="P425:P435" si="215">CEILING(Q402,0.5)</f>
        <v>75</v>
      </c>
      <c r="Q425" s="24">
        <f t="shared" si="205"/>
        <v>112.5</v>
      </c>
    </row>
    <row r="426" spans="1:17" ht="21" customHeight="1" thickBot="1">
      <c r="A426" s="195" t="s">
        <v>45</v>
      </c>
      <c r="B426" s="203" t="s">
        <v>46</v>
      </c>
      <c r="C426" s="28">
        <f t="shared" si="206"/>
        <v>124</v>
      </c>
      <c r="D426" s="3">
        <f t="shared" si="207"/>
        <v>123.75</v>
      </c>
      <c r="E426" s="3">
        <f t="shared" si="208"/>
        <v>120</v>
      </c>
      <c r="F426" s="3">
        <f t="shared" si="209"/>
        <v>120</v>
      </c>
      <c r="G426" s="70">
        <f t="shared" si="210"/>
        <v>112.5</v>
      </c>
      <c r="H426" s="24">
        <f t="shared" si="204"/>
        <v>150</v>
      </c>
      <c r="J426" s="195" t="s">
        <v>45</v>
      </c>
      <c r="K426" s="203" t="s">
        <v>46</v>
      </c>
      <c r="L426" s="53">
        <f t="shared" si="211"/>
        <v>124</v>
      </c>
      <c r="M426" s="3">
        <f t="shared" si="212"/>
        <v>123.75</v>
      </c>
      <c r="N426" s="3">
        <f t="shared" si="213"/>
        <v>120</v>
      </c>
      <c r="O426" s="3">
        <f t="shared" si="214"/>
        <v>120</v>
      </c>
      <c r="P426" s="70">
        <f t="shared" si="215"/>
        <v>112.5</v>
      </c>
      <c r="Q426" s="24">
        <f t="shared" si="205"/>
        <v>150</v>
      </c>
    </row>
    <row r="427" spans="1:17" ht="21" customHeight="1" thickBot="1">
      <c r="A427" s="204" t="s">
        <v>77</v>
      </c>
      <c r="B427" s="203">
        <v>100</v>
      </c>
      <c r="C427" s="28">
        <f t="shared" si="206"/>
        <v>165</v>
      </c>
      <c r="D427" s="3">
        <f t="shared" si="207"/>
        <v>165</v>
      </c>
      <c r="E427" s="3">
        <f t="shared" si="208"/>
        <v>160</v>
      </c>
      <c r="F427" s="3">
        <f t="shared" si="209"/>
        <v>160</v>
      </c>
      <c r="G427" s="70">
        <f t="shared" si="210"/>
        <v>150</v>
      </c>
      <c r="H427" s="24">
        <f t="shared" si="204"/>
        <v>187.5</v>
      </c>
      <c r="J427" s="204" t="s">
        <v>77</v>
      </c>
      <c r="K427" s="203">
        <v>100</v>
      </c>
      <c r="L427" s="53">
        <f t="shared" si="211"/>
        <v>165</v>
      </c>
      <c r="M427" s="3">
        <f t="shared" si="212"/>
        <v>165</v>
      </c>
      <c r="N427" s="3">
        <f t="shared" si="213"/>
        <v>160</v>
      </c>
      <c r="O427" s="3">
        <f t="shared" si="214"/>
        <v>160</v>
      </c>
      <c r="P427" s="70">
        <f t="shared" si="215"/>
        <v>150</v>
      </c>
      <c r="Q427" s="24">
        <f t="shared" si="205"/>
        <v>187.5</v>
      </c>
    </row>
    <row r="428" spans="1:17" ht="21" customHeight="1" thickBot="1">
      <c r="A428" s="204" t="s">
        <v>47</v>
      </c>
      <c r="B428" s="203" t="s">
        <v>48</v>
      </c>
      <c r="C428" s="28">
        <f t="shared" si="206"/>
        <v>206.5</v>
      </c>
      <c r="D428" s="3">
        <f t="shared" si="207"/>
        <v>206.25</v>
      </c>
      <c r="E428" s="3">
        <f t="shared" si="208"/>
        <v>200</v>
      </c>
      <c r="F428" s="3">
        <f t="shared" si="209"/>
        <v>200</v>
      </c>
      <c r="G428" s="70">
        <f t="shared" si="210"/>
        <v>187.5</v>
      </c>
      <c r="H428" s="24">
        <f t="shared" si="204"/>
        <v>225</v>
      </c>
      <c r="J428" s="204" t="s">
        <v>47</v>
      </c>
      <c r="K428" s="203" t="s">
        <v>48</v>
      </c>
      <c r="L428" s="53">
        <f t="shared" si="211"/>
        <v>206.5</v>
      </c>
      <c r="M428" s="3">
        <f t="shared" si="212"/>
        <v>206.25</v>
      </c>
      <c r="N428" s="3">
        <f t="shared" si="213"/>
        <v>200</v>
      </c>
      <c r="O428" s="3">
        <f t="shared" si="214"/>
        <v>200</v>
      </c>
      <c r="P428" s="70">
        <f t="shared" si="215"/>
        <v>187.5</v>
      </c>
      <c r="Q428" s="24">
        <f t="shared" si="205"/>
        <v>225</v>
      </c>
    </row>
    <row r="429" spans="1:17" ht="21" customHeight="1" thickBot="1">
      <c r="A429" s="204" t="s">
        <v>49</v>
      </c>
      <c r="B429" s="203">
        <v>150</v>
      </c>
      <c r="C429" s="28">
        <f t="shared" si="206"/>
        <v>247.5</v>
      </c>
      <c r="D429" s="3">
        <f t="shared" si="207"/>
        <v>247.5</v>
      </c>
      <c r="E429" s="3">
        <f t="shared" si="208"/>
        <v>240</v>
      </c>
      <c r="F429" s="3">
        <f t="shared" si="209"/>
        <v>240</v>
      </c>
      <c r="G429" s="70">
        <f t="shared" si="210"/>
        <v>225</v>
      </c>
      <c r="H429" s="24">
        <f t="shared" si="204"/>
        <v>300</v>
      </c>
      <c r="J429" s="204" t="s">
        <v>49</v>
      </c>
      <c r="K429" s="203">
        <v>150</v>
      </c>
      <c r="L429" s="53">
        <f t="shared" si="211"/>
        <v>247.5</v>
      </c>
      <c r="M429" s="3">
        <f t="shared" si="212"/>
        <v>247.5</v>
      </c>
      <c r="N429" s="3">
        <f t="shared" si="213"/>
        <v>240</v>
      </c>
      <c r="O429" s="3">
        <f t="shared" si="214"/>
        <v>240</v>
      </c>
      <c r="P429" s="70">
        <f t="shared" si="215"/>
        <v>225</v>
      </c>
      <c r="Q429" s="24">
        <f t="shared" si="205"/>
        <v>300</v>
      </c>
    </row>
    <row r="430" spans="1:17" ht="21" customHeight="1" thickBot="1">
      <c r="A430" s="204" t="s">
        <v>50</v>
      </c>
      <c r="B430" s="203">
        <v>200</v>
      </c>
      <c r="C430" s="28">
        <f t="shared" si="206"/>
        <v>330</v>
      </c>
      <c r="D430" s="3">
        <f t="shared" si="207"/>
        <v>330</v>
      </c>
      <c r="E430" s="3">
        <f t="shared" si="208"/>
        <v>320</v>
      </c>
      <c r="F430" s="3">
        <f t="shared" si="209"/>
        <v>320</v>
      </c>
      <c r="G430" s="70">
        <f t="shared" si="210"/>
        <v>300</v>
      </c>
      <c r="H430" s="24">
        <f t="shared" si="204"/>
        <v>375</v>
      </c>
      <c r="J430" s="204" t="s">
        <v>50</v>
      </c>
      <c r="K430" s="203">
        <v>200</v>
      </c>
      <c r="L430" s="53">
        <f t="shared" si="211"/>
        <v>330</v>
      </c>
      <c r="M430" s="3">
        <f t="shared" si="212"/>
        <v>330</v>
      </c>
      <c r="N430" s="3">
        <f t="shared" si="213"/>
        <v>320</v>
      </c>
      <c r="O430" s="3">
        <f t="shared" si="214"/>
        <v>320</v>
      </c>
      <c r="P430" s="70">
        <f t="shared" si="215"/>
        <v>300</v>
      </c>
      <c r="Q430" s="24">
        <f t="shared" si="205"/>
        <v>375</v>
      </c>
    </row>
    <row r="431" spans="1:17" ht="21" customHeight="1" thickBot="1">
      <c r="A431" s="204" t="s">
        <v>51</v>
      </c>
      <c r="B431" s="203">
        <v>250</v>
      </c>
      <c r="C431" s="28">
        <f t="shared" si="206"/>
        <v>412.5</v>
      </c>
      <c r="D431" s="3">
        <f t="shared" si="207"/>
        <v>412.5</v>
      </c>
      <c r="E431" s="3">
        <f t="shared" si="208"/>
        <v>400</v>
      </c>
      <c r="F431" s="3">
        <f t="shared" si="209"/>
        <v>400</v>
      </c>
      <c r="G431" s="70">
        <f t="shared" si="210"/>
        <v>375</v>
      </c>
      <c r="H431" s="24">
        <f t="shared" si="204"/>
        <v>450</v>
      </c>
      <c r="J431" s="204" t="s">
        <v>51</v>
      </c>
      <c r="K431" s="203">
        <v>250</v>
      </c>
      <c r="L431" s="53">
        <f t="shared" si="211"/>
        <v>412.5</v>
      </c>
      <c r="M431" s="3">
        <f t="shared" si="212"/>
        <v>412.5</v>
      </c>
      <c r="N431" s="3">
        <f t="shared" si="213"/>
        <v>400</v>
      </c>
      <c r="O431" s="3">
        <f t="shared" si="214"/>
        <v>400</v>
      </c>
      <c r="P431" s="70">
        <f t="shared" si="215"/>
        <v>375</v>
      </c>
      <c r="Q431" s="24">
        <f t="shared" si="205"/>
        <v>450</v>
      </c>
    </row>
    <row r="432" spans="1:17" ht="21" customHeight="1" thickBot="1">
      <c r="A432" s="204" t="s">
        <v>52</v>
      </c>
      <c r="B432" s="203">
        <v>300</v>
      </c>
      <c r="C432" s="28">
        <f t="shared" si="206"/>
        <v>495</v>
      </c>
      <c r="D432" s="3">
        <f t="shared" si="207"/>
        <v>495</v>
      </c>
      <c r="E432" s="3">
        <f t="shared" si="208"/>
        <v>480</v>
      </c>
      <c r="F432" s="3">
        <f t="shared" si="209"/>
        <v>480</v>
      </c>
      <c r="G432" s="70">
        <f t="shared" si="210"/>
        <v>450</v>
      </c>
      <c r="H432" s="24">
        <f t="shared" si="204"/>
        <v>600</v>
      </c>
      <c r="J432" s="204" t="s">
        <v>52</v>
      </c>
      <c r="K432" s="203">
        <v>300</v>
      </c>
      <c r="L432" s="53">
        <f t="shared" si="211"/>
        <v>495</v>
      </c>
      <c r="M432" s="3">
        <f t="shared" si="212"/>
        <v>495</v>
      </c>
      <c r="N432" s="3">
        <f t="shared" si="213"/>
        <v>480</v>
      </c>
      <c r="O432" s="3">
        <f t="shared" si="214"/>
        <v>480</v>
      </c>
      <c r="P432" s="70">
        <f t="shared" si="215"/>
        <v>450</v>
      </c>
      <c r="Q432" s="24">
        <f t="shared" si="205"/>
        <v>600</v>
      </c>
    </row>
    <row r="433" spans="1:21" ht="21" customHeight="1" thickBot="1">
      <c r="A433" s="204" t="s">
        <v>53</v>
      </c>
      <c r="B433" s="203">
        <v>400</v>
      </c>
      <c r="C433" s="28">
        <f t="shared" si="206"/>
        <v>660</v>
      </c>
      <c r="D433" s="3">
        <f t="shared" si="207"/>
        <v>660</v>
      </c>
      <c r="E433" s="3">
        <f t="shared" si="208"/>
        <v>640</v>
      </c>
      <c r="F433" s="3">
        <f t="shared" si="209"/>
        <v>640</v>
      </c>
      <c r="G433" s="70">
        <f t="shared" si="210"/>
        <v>600</v>
      </c>
      <c r="H433" s="24">
        <f t="shared" si="204"/>
        <v>750</v>
      </c>
      <c r="J433" s="204" t="s">
        <v>53</v>
      </c>
      <c r="K433" s="203">
        <v>400</v>
      </c>
      <c r="L433" s="53">
        <f t="shared" si="211"/>
        <v>660</v>
      </c>
      <c r="M433" s="3">
        <f t="shared" si="212"/>
        <v>660</v>
      </c>
      <c r="N433" s="3">
        <f t="shared" si="213"/>
        <v>640</v>
      </c>
      <c r="O433" s="3">
        <f t="shared" si="214"/>
        <v>640</v>
      </c>
      <c r="P433" s="70">
        <f t="shared" si="215"/>
        <v>600</v>
      </c>
      <c r="Q433" s="24"/>
    </row>
    <row r="434" spans="1:21" ht="21" customHeight="1" thickBot="1">
      <c r="A434" s="204" t="s">
        <v>56</v>
      </c>
      <c r="B434" s="203" t="s">
        <v>57</v>
      </c>
      <c r="C434" s="28">
        <f t="shared" si="206"/>
        <v>825</v>
      </c>
      <c r="D434" s="3">
        <f t="shared" si="207"/>
        <v>825</v>
      </c>
      <c r="E434" s="3">
        <f t="shared" si="208"/>
        <v>800</v>
      </c>
      <c r="F434" s="3">
        <f t="shared" si="209"/>
        <v>800</v>
      </c>
      <c r="G434" s="70">
        <f t="shared" si="210"/>
        <v>750</v>
      </c>
      <c r="H434" s="24">
        <f t="shared" si="204"/>
        <v>900</v>
      </c>
      <c r="J434" s="204" t="s">
        <v>56</v>
      </c>
      <c r="K434" s="203" t="s">
        <v>57</v>
      </c>
      <c r="L434" s="53">
        <f t="shared" si="211"/>
        <v>825</v>
      </c>
      <c r="M434" s="3">
        <f t="shared" si="212"/>
        <v>825</v>
      </c>
      <c r="N434" s="3">
        <f t="shared" si="213"/>
        <v>800</v>
      </c>
      <c r="O434" s="3">
        <f t="shared" si="214"/>
        <v>800</v>
      </c>
      <c r="P434" s="70">
        <f t="shared" si="215"/>
        <v>750</v>
      </c>
    </row>
    <row r="435" spans="1:21" ht="21" customHeight="1" thickBot="1">
      <c r="A435" s="205" t="s">
        <v>58</v>
      </c>
      <c r="B435" s="206" t="s">
        <v>59</v>
      </c>
      <c r="C435" s="29">
        <f t="shared" si="206"/>
        <v>990</v>
      </c>
      <c r="D435" s="4">
        <f t="shared" si="207"/>
        <v>990</v>
      </c>
      <c r="E435" s="4">
        <f t="shared" si="208"/>
        <v>960</v>
      </c>
      <c r="F435" s="4">
        <f t="shared" si="209"/>
        <v>960</v>
      </c>
      <c r="G435" s="71">
        <f t="shared" si="210"/>
        <v>900</v>
      </c>
      <c r="H435" s="48"/>
      <c r="J435" s="205" t="s">
        <v>58</v>
      </c>
      <c r="K435" s="206" t="s">
        <v>59</v>
      </c>
      <c r="L435" s="54">
        <f t="shared" si="211"/>
        <v>990</v>
      </c>
      <c r="M435" s="4">
        <f t="shared" si="212"/>
        <v>990</v>
      </c>
      <c r="N435" s="4">
        <f t="shared" si="213"/>
        <v>960</v>
      </c>
      <c r="O435" s="4">
        <f t="shared" si="214"/>
        <v>960</v>
      </c>
      <c r="P435" s="71">
        <f t="shared" si="215"/>
        <v>900</v>
      </c>
      <c r="Q435" s="24">
        <f>K459*1.5</f>
        <v>1140</v>
      </c>
    </row>
    <row r="436" spans="1:21" ht="21" customHeight="1" thickBot="1">
      <c r="A436" s="48" t="s">
        <v>60</v>
      </c>
      <c r="B436" s="48"/>
      <c r="C436" s="11"/>
      <c r="D436" s="48"/>
      <c r="E436" s="11"/>
      <c r="F436" s="48"/>
      <c r="G436" s="11"/>
      <c r="H436" s="24">
        <f t="shared" ref="H436:H444" si="216">B437*1.5</f>
        <v>75</v>
      </c>
      <c r="J436" s="199" t="s">
        <v>61</v>
      </c>
      <c r="K436" s="200"/>
      <c r="L436" s="51"/>
      <c r="M436" s="237"/>
      <c r="N436" s="11"/>
      <c r="O436" s="237"/>
      <c r="P436" s="11"/>
      <c r="Q436" s="24">
        <f>K460*1.5</f>
        <v>1759.5</v>
      </c>
      <c r="S436" s="210"/>
      <c r="T436" s="6"/>
      <c r="U436" s="6"/>
    </row>
    <row r="437" spans="1:21" ht="21" customHeight="1" thickBot="1">
      <c r="A437" s="235" t="s">
        <v>79</v>
      </c>
      <c r="B437" s="202">
        <v>50</v>
      </c>
      <c r="C437" s="27">
        <f t="shared" ref="C437:C445" si="217">CEILING(D437,0.5)</f>
        <v>82.5</v>
      </c>
      <c r="D437" s="1">
        <f t="shared" ref="D437:D445" si="218">B437*1.65</f>
        <v>82.5</v>
      </c>
      <c r="E437" s="1">
        <f t="shared" ref="E437:E445" si="219">CEILING(F437,0.5)</f>
        <v>80</v>
      </c>
      <c r="F437" s="1">
        <f t="shared" ref="F437:F445" si="220">B437*1.6</f>
        <v>80</v>
      </c>
      <c r="G437" s="69">
        <f t="shared" ref="G437:G445" si="221">CEILING(H436,0.5)</f>
        <v>75</v>
      </c>
      <c r="H437" s="24">
        <f t="shared" si="216"/>
        <v>112.5</v>
      </c>
      <c r="J437" s="235" t="s">
        <v>79</v>
      </c>
      <c r="K437" s="202">
        <v>50</v>
      </c>
      <c r="L437" s="52">
        <f t="shared" ref="L437:L445" si="222">CEILING(M437,0.5)</f>
        <v>82.5</v>
      </c>
      <c r="M437" s="1">
        <f t="shared" ref="M437:M445" si="223">K437*1.65</f>
        <v>82.5</v>
      </c>
      <c r="N437" s="1">
        <f t="shared" ref="N437:N445" si="224">CEILING(O437,0.5)</f>
        <v>80</v>
      </c>
      <c r="O437" s="1">
        <f t="shared" ref="O437:O445" si="225">K437*1.6</f>
        <v>80</v>
      </c>
      <c r="P437" s="69">
        <f t="shared" ref="P437:P445" si="226">CEILING(Q414,0.5)</f>
        <v>75</v>
      </c>
      <c r="Q437" s="24">
        <f>K461*1.5</f>
        <v>3726</v>
      </c>
    </row>
    <row r="438" spans="1:21" ht="21" customHeight="1" thickBot="1">
      <c r="A438" s="195" t="s">
        <v>45</v>
      </c>
      <c r="B438" s="203" t="s">
        <v>46</v>
      </c>
      <c r="C438" s="28">
        <f t="shared" si="217"/>
        <v>124</v>
      </c>
      <c r="D438" s="3">
        <f t="shared" si="218"/>
        <v>123.75</v>
      </c>
      <c r="E438" s="3">
        <f t="shared" si="219"/>
        <v>120</v>
      </c>
      <c r="F438" s="3">
        <f t="shared" si="220"/>
        <v>120</v>
      </c>
      <c r="G438" s="70">
        <f t="shared" si="221"/>
        <v>112.5</v>
      </c>
      <c r="H438" s="24">
        <f t="shared" si="216"/>
        <v>150</v>
      </c>
      <c r="J438" s="195" t="s">
        <v>45</v>
      </c>
      <c r="K438" s="203" t="s">
        <v>46</v>
      </c>
      <c r="L438" s="53">
        <f t="shared" si="222"/>
        <v>124</v>
      </c>
      <c r="M438" s="3">
        <f t="shared" si="223"/>
        <v>123.75</v>
      </c>
      <c r="N438" s="3">
        <f t="shared" si="224"/>
        <v>120</v>
      </c>
      <c r="O438" s="3">
        <f t="shared" si="225"/>
        <v>120</v>
      </c>
      <c r="P438" s="70">
        <f t="shared" si="226"/>
        <v>112.5</v>
      </c>
      <c r="Q438" s="24">
        <f>K462*1.5</f>
        <v>6210</v>
      </c>
    </row>
    <row r="439" spans="1:21" ht="21" customHeight="1" thickBot="1">
      <c r="A439" s="204" t="s">
        <v>77</v>
      </c>
      <c r="B439" s="203">
        <v>100</v>
      </c>
      <c r="C439" s="28">
        <f t="shared" si="217"/>
        <v>165</v>
      </c>
      <c r="D439" s="3">
        <f t="shared" si="218"/>
        <v>165</v>
      </c>
      <c r="E439" s="3">
        <f t="shared" si="219"/>
        <v>160</v>
      </c>
      <c r="F439" s="3">
        <f t="shared" si="220"/>
        <v>160</v>
      </c>
      <c r="G439" s="70">
        <f t="shared" si="221"/>
        <v>150</v>
      </c>
      <c r="H439" s="24">
        <f t="shared" si="216"/>
        <v>187.5</v>
      </c>
      <c r="J439" s="204" t="s">
        <v>77</v>
      </c>
      <c r="K439" s="203">
        <v>100</v>
      </c>
      <c r="L439" s="53">
        <f t="shared" si="222"/>
        <v>165</v>
      </c>
      <c r="M439" s="3">
        <f t="shared" si="223"/>
        <v>165</v>
      </c>
      <c r="N439" s="3">
        <f t="shared" si="224"/>
        <v>160</v>
      </c>
      <c r="O439" s="3">
        <f t="shared" si="225"/>
        <v>160</v>
      </c>
      <c r="P439" s="70">
        <f t="shared" si="226"/>
        <v>150</v>
      </c>
      <c r="Q439" s="24">
        <f>K463*1.5</f>
        <v>8280</v>
      </c>
    </row>
    <row r="440" spans="1:21" ht="21" customHeight="1" thickBot="1">
      <c r="A440" s="204" t="s">
        <v>47</v>
      </c>
      <c r="B440" s="203" t="s">
        <v>48</v>
      </c>
      <c r="C440" s="28">
        <f t="shared" si="217"/>
        <v>206.5</v>
      </c>
      <c r="D440" s="3">
        <f t="shared" si="218"/>
        <v>206.25</v>
      </c>
      <c r="E440" s="3">
        <f t="shared" si="219"/>
        <v>200</v>
      </c>
      <c r="F440" s="3">
        <f t="shared" si="220"/>
        <v>200</v>
      </c>
      <c r="G440" s="70">
        <f t="shared" si="221"/>
        <v>187.5</v>
      </c>
      <c r="H440" s="24">
        <f t="shared" si="216"/>
        <v>225</v>
      </c>
      <c r="J440" s="204" t="s">
        <v>47</v>
      </c>
      <c r="K440" s="203" t="s">
        <v>48</v>
      </c>
      <c r="L440" s="53">
        <f t="shared" si="222"/>
        <v>206.5</v>
      </c>
      <c r="M440" s="3">
        <f t="shared" si="223"/>
        <v>206.25</v>
      </c>
      <c r="N440" s="3">
        <f t="shared" si="224"/>
        <v>200</v>
      </c>
      <c r="O440" s="3">
        <f t="shared" si="225"/>
        <v>200</v>
      </c>
      <c r="P440" s="70">
        <f t="shared" si="226"/>
        <v>187.5</v>
      </c>
      <c r="Q440" s="24"/>
      <c r="S440" s="210"/>
      <c r="T440" s="6"/>
      <c r="U440" s="6"/>
    </row>
    <row r="441" spans="1:21" ht="21" customHeight="1" thickBot="1">
      <c r="A441" s="204" t="s">
        <v>49</v>
      </c>
      <c r="B441" s="203">
        <v>150</v>
      </c>
      <c r="C441" s="28">
        <f t="shared" si="217"/>
        <v>247.5</v>
      </c>
      <c r="D441" s="3">
        <f t="shared" si="218"/>
        <v>247.5</v>
      </c>
      <c r="E441" s="3">
        <f t="shared" si="219"/>
        <v>240</v>
      </c>
      <c r="F441" s="3">
        <f t="shared" si="220"/>
        <v>240</v>
      </c>
      <c r="G441" s="70">
        <f t="shared" si="221"/>
        <v>225</v>
      </c>
      <c r="H441" s="24">
        <f t="shared" si="216"/>
        <v>300</v>
      </c>
      <c r="J441" s="204" t="s">
        <v>49</v>
      </c>
      <c r="K441" s="203">
        <v>150</v>
      </c>
      <c r="L441" s="53">
        <f t="shared" si="222"/>
        <v>247.5</v>
      </c>
      <c r="M441" s="3">
        <f t="shared" si="223"/>
        <v>247.5</v>
      </c>
      <c r="N441" s="3">
        <f t="shared" si="224"/>
        <v>240</v>
      </c>
      <c r="O441" s="3">
        <f t="shared" si="225"/>
        <v>240</v>
      </c>
      <c r="P441" s="70">
        <f t="shared" si="226"/>
        <v>225</v>
      </c>
      <c r="Q441" s="24">
        <f>K466*1.5</f>
        <v>1293.5999999999999</v>
      </c>
    </row>
    <row r="442" spans="1:21" ht="21" customHeight="1" thickBot="1">
      <c r="A442" s="204" t="s">
        <v>50</v>
      </c>
      <c r="B442" s="203">
        <v>200</v>
      </c>
      <c r="C442" s="28">
        <f t="shared" si="217"/>
        <v>330</v>
      </c>
      <c r="D442" s="3">
        <f t="shared" si="218"/>
        <v>330</v>
      </c>
      <c r="E442" s="3">
        <f t="shared" si="219"/>
        <v>320</v>
      </c>
      <c r="F442" s="3">
        <f t="shared" si="220"/>
        <v>320</v>
      </c>
      <c r="G442" s="70">
        <f t="shared" si="221"/>
        <v>300</v>
      </c>
      <c r="H442" s="24">
        <f t="shared" si="216"/>
        <v>375</v>
      </c>
      <c r="J442" s="204" t="s">
        <v>50</v>
      </c>
      <c r="K442" s="203">
        <v>200</v>
      </c>
      <c r="L442" s="53">
        <f t="shared" si="222"/>
        <v>330</v>
      </c>
      <c r="M442" s="3">
        <f t="shared" si="223"/>
        <v>330</v>
      </c>
      <c r="N442" s="3">
        <f t="shared" si="224"/>
        <v>320</v>
      </c>
      <c r="O442" s="3">
        <f t="shared" si="225"/>
        <v>320</v>
      </c>
      <c r="P442" s="70">
        <f t="shared" si="226"/>
        <v>300</v>
      </c>
      <c r="Q442" s="24">
        <f>K467*1.5</f>
        <v>483</v>
      </c>
    </row>
    <row r="443" spans="1:21" ht="21" customHeight="1" thickBot="1">
      <c r="A443" s="204" t="s">
        <v>51</v>
      </c>
      <c r="B443" s="203">
        <v>250</v>
      </c>
      <c r="C443" s="28">
        <f t="shared" si="217"/>
        <v>412.5</v>
      </c>
      <c r="D443" s="3">
        <f t="shared" si="218"/>
        <v>412.5</v>
      </c>
      <c r="E443" s="3">
        <f t="shared" si="219"/>
        <v>400</v>
      </c>
      <c r="F443" s="3">
        <f t="shared" si="220"/>
        <v>400</v>
      </c>
      <c r="G443" s="70">
        <f t="shared" si="221"/>
        <v>375</v>
      </c>
      <c r="H443" s="24">
        <f t="shared" si="216"/>
        <v>450</v>
      </c>
      <c r="J443" s="204" t="s">
        <v>51</v>
      </c>
      <c r="K443" s="203">
        <v>250</v>
      </c>
      <c r="L443" s="53">
        <f t="shared" si="222"/>
        <v>412.5</v>
      </c>
      <c r="M443" s="3">
        <f t="shared" si="223"/>
        <v>412.5</v>
      </c>
      <c r="N443" s="3">
        <f t="shared" si="224"/>
        <v>400</v>
      </c>
      <c r="O443" s="3">
        <f t="shared" si="225"/>
        <v>400</v>
      </c>
      <c r="P443" s="70">
        <f t="shared" si="226"/>
        <v>375</v>
      </c>
      <c r="Q443" s="24">
        <f>K468*1.5</f>
        <v>657.3</v>
      </c>
    </row>
    <row r="444" spans="1:21" ht="21" customHeight="1">
      <c r="A444" s="204" t="s">
        <v>52</v>
      </c>
      <c r="B444" s="203">
        <v>300</v>
      </c>
      <c r="C444" s="28">
        <f t="shared" si="217"/>
        <v>495</v>
      </c>
      <c r="D444" s="3">
        <f t="shared" si="218"/>
        <v>495</v>
      </c>
      <c r="E444" s="3">
        <f t="shared" si="219"/>
        <v>480</v>
      </c>
      <c r="F444" s="3">
        <f t="shared" si="220"/>
        <v>480</v>
      </c>
      <c r="G444" s="70">
        <f t="shared" si="221"/>
        <v>450</v>
      </c>
      <c r="H444" s="24">
        <f t="shared" si="216"/>
        <v>600</v>
      </c>
      <c r="J444" s="204" t="s">
        <v>52</v>
      </c>
      <c r="K444" s="203">
        <v>300</v>
      </c>
      <c r="L444" s="53">
        <f t="shared" si="222"/>
        <v>495</v>
      </c>
      <c r="M444" s="3">
        <f t="shared" si="223"/>
        <v>495</v>
      </c>
      <c r="N444" s="3">
        <f t="shared" si="224"/>
        <v>480</v>
      </c>
      <c r="O444" s="3">
        <f t="shared" si="225"/>
        <v>480</v>
      </c>
      <c r="P444" s="70">
        <f t="shared" si="226"/>
        <v>450</v>
      </c>
    </row>
    <row r="445" spans="1:21" ht="21" customHeight="1" thickBot="1">
      <c r="A445" s="205" t="s">
        <v>53</v>
      </c>
      <c r="B445" s="206">
        <v>400</v>
      </c>
      <c r="C445" s="29">
        <f t="shared" si="217"/>
        <v>660</v>
      </c>
      <c r="D445" s="4">
        <f t="shared" si="218"/>
        <v>660</v>
      </c>
      <c r="E445" s="4">
        <f t="shared" si="219"/>
        <v>640</v>
      </c>
      <c r="F445" s="4">
        <f t="shared" si="220"/>
        <v>640</v>
      </c>
      <c r="G445" s="71">
        <f t="shared" si="221"/>
        <v>600</v>
      </c>
      <c r="H445" s="47"/>
      <c r="J445" s="205" t="s">
        <v>53</v>
      </c>
      <c r="K445" s="206" t="s">
        <v>62</v>
      </c>
      <c r="L445" s="54">
        <f t="shared" si="222"/>
        <v>660</v>
      </c>
      <c r="M445" s="4">
        <f t="shared" si="223"/>
        <v>660</v>
      </c>
      <c r="N445" s="4">
        <f t="shared" si="224"/>
        <v>640</v>
      </c>
      <c r="O445" s="4">
        <f t="shared" si="225"/>
        <v>640</v>
      </c>
      <c r="P445" s="71">
        <f t="shared" si="226"/>
        <v>600</v>
      </c>
    </row>
    <row r="446" spans="1:21" ht="21" customHeight="1" thickBot="1">
      <c r="A446" s="48" t="s">
        <v>63</v>
      </c>
      <c r="B446" s="48"/>
      <c r="C446" s="11"/>
      <c r="D446" s="48"/>
      <c r="E446" s="11"/>
      <c r="F446" s="48"/>
      <c r="G446" s="11"/>
      <c r="H446" s="24">
        <f t="shared" ref="H446:H454" si="227">B447*1.5</f>
        <v>75</v>
      </c>
      <c r="J446" s="199" t="s">
        <v>64</v>
      </c>
      <c r="K446" s="200"/>
      <c r="L446" s="51"/>
      <c r="M446" s="11"/>
      <c r="N446" s="11"/>
      <c r="O446" s="11"/>
      <c r="P446" s="11"/>
    </row>
    <row r="447" spans="1:21" ht="21" customHeight="1" thickBot="1">
      <c r="A447" s="235" t="s">
        <v>79</v>
      </c>
      <c r="B447" s="202">
        <v>50</v>
      </c>
      <c r="C447" s="27">
        <f t="shared" ref="C447:C455" si="228">CEILING(D447,0.5)</f>
        <v>82.5</v>
      </c>
      <c r="D447" s="1">
        <f t="shared" ref="D447:D455" si="229">B447*1.65</f>
        <v>82.5</v>
      </c>
      <c r="E447" s="1">
        <f t="shared" ref="E447:E455" si="230">CEILING(F447,0.5)</f>
        <v>80</v>
      </c>
      <c r="F447" s="1">
        <f t="shared" ref="F447:F455" si="231">B447*1.6</f>
        <v>80</v>
      </c>
      <c r="G447" s="69">
        <f t="shared" ref="G447:G455" si="232">CEILING(H446,0.5)</f>
        <v>75</v>
      </c>
      <c r="H447" s="24">
        <f t="shared" si="227"/>
        <v>112.5</v>
      </c>
      <c r="J447" s="239" t="s">
        <v>79</v>
      </c>
      <c r="K447" s="202">
        <v>50</v>
      </c>
      <c r="L447" s="2">
        <f t="shared" ref="L447:L455" si="233">CEILING(M447,0.5)</f>
        <v>82.5</v>
      </c>
      <c r="M447" s="1">
        <f t="shared" ref="M447:M455" si="234">K447*1.65</f>
        <v>82.5</v>
      </c>
      <c r="N447" s="1">
        <f t="shared" ref="N447:N455" si="235">CEILING(O447,0.5)</f>
        <v>80</v>
      </c>
      <c r="O447" s="1">
        <f t="shared" ref="O447:O455" si="236">K447*1.6</f>
        <v>80</v>
      </c>
      <c r="P447" s="69">
        <f t="shared" ref="P447:P455" si="237">CEILING(Q424,0.5)</f>
        <v>75</v>
      </c>
    </row>
    <row r="448" spans="1:21" ht="21" customHeight="1" thickBot="1">
      <c r="A448" s="195" t="s">
        <v>45</v>
      </c>
      <c r="B448" s="203" t="s">
        <v>46</v>
      </c>
      <c r="C448" s="28">
        <f t="shared" si="228"/>
        <v>124</v>
      </c>
      <c r="D448" s="3">
        <f t="shared" si="229"/>
        <v>123.75</v>
      </c>
      <c r="E448" s="3">
        <f t="shared" si="230"/>
        <v>120</v>
      </c>
      <c r="F448" s="3">
        <f t="shared" si="231"/>
        <v>120</v>
      </c>
      <c r="G448" s="70">
        <f t="shared" si="232"/>
        <v>112.5</v>
      </c>
      <c r="H448" s="24">
        <f t="shared" si="227"/>
        <v>150</v>
      </c>
      <c r="I448" s="188"/>
      <c r="J448" s="240" t="s">
        <v>45</v>
      </c>
      <c r="K448" s="203" t="s">
        <v>46</v>
      </c>
      <c r="L448" s="234">
        <f t="shared" si="233"/>
        <v>124</v>
      </c>
      <c r="M448" s="3">
        <f t="shared" si="234"/>
        <v>123.75</v>
      </c>
      <c r="N448" s="3">
        <f t="shared" si="235"/>
        <v>120</v>
      </c>
      <c r="O448" s="3">
        <f t="shared" si="236"/>
        <v>120</v>
      </c>
      <c r="P448" s="70">
        <f t="shared" si="237"/>
        <v>112.5</v>
      </c>
    </row>
    <row r="449" spans="1:16" ht="21" customHeight="1" thickBot="1">
      <c r="A449" s="204" t="s">
        <v>77</v>
      </c>
      <c r="B449" s="203">
        <v>100</v>
      </c>
      <c r="C449" s="28">
        <f t="shared" si="228"/>
        <v>165</v>
      </c>
      <c r="D449" s="3">
        <f t="shared" si="229"/>
        <v>165</v>
      </c>
      <c r="E449" s="3">
        <f t="shared" si="230"/>
        <v>160</v>
      </c>
      <c r="F449" s="3">
        <f t="shared" si="231"/>
        <v>160</v>
      </c>
      <c r="G449" s="70">
        <f t="shared" si="232"/>
        <v>150</v>
      </c>
      <c r="H449" s="9">
        <f t="shared" si="227"/>
        <v>187.5</v>
      </c>
      <c r="I449" s="237"/>
      <c r="J449" s="241" t="s">
        <v>77</v>
      </c>
      <c r="K449" s="203">
        <v>100</v>
      </c>
      <c r="L449" s="234">
        <f t="shared" si="233"/>
        <v>165</v>
      </c>
      <c r="M449" s="3">
        <f t="shared" si="234"/>
        <v>165</v>
      </c>
      <c r="N449" s="3">
        <f t="shared" si="235"/>
        <v>160</v>
      </c>
      <c r="O449" s="3">
        <f t="shared" si="236"/>
        <v>160</v>
      </c>
      <c r="P449" s="70">
        <f t="shared" si="237"/>
        <v>150</v>
      </c>
    </row>
    <row r="450" spans="1:16" ht="21" customHeight="1" thickBot="1">
      <c r="A450" s="204" t="s">
        <v>47</v>
      </c>
      <c r="B450" s="203" t="s">
        <v>48</v>
      </c>
      <c r="C450" s="28">
        <f t="shared" si="228"/>
        <v>206.5</v>
      </c>
      <c r="D450" s="3">
        <f t="shared" si="229"/>
        <v>206.25</v>
      </c>
      <c r="E450" s="3">
        <f t="shared" si="230"/>
        <v>200</v>
      </c>
      <c r="F450" s="3">
        <f t="shared" si="231"/>
        <v>200</v>
      </c>
      <c r="G450" s="70">
        <f t="shared" si="232"/>
        <v>187.5</v>
      </c>
      <c r="H450" s="24">
        <f t="shared" si="227"/>
        <v>225</v>
      </c>
      <c r="I450" s="48"/>
      <c r="J450" s="241" t="s">
        <v>47</v>
      </c>
      <c r="K450" s="203" t="s">
        <v>48</v>
      </c>
      <c r="L450" s="234">
        <f t="shared" si="233"/>
        <v>206.5</v>
      </c>
      <c r="M450" s="3">
        <f t="shared" si="234"/>
        <v>206.25</v>
      </c>
      <c r="N450" s="3">
        <f t="shared" si="235"/>
        <v>200</v>
      </c>
      <c r="O450" s="3">
        <f t="shared" si="236"/>
        <v>200</v>
      </c>
      <c r="P450" s="70">
        <f t="shared" si="237"/>
        <v>187.5</v>
      </c>
    </row>
    <row r="451" spans="1:16" ht="21" customHeight="1" thickBot="1">
      <c r="A451" s="204" t="s">
        <v>49</v>
      </c>
      <c r="B451" s="203">
        <v>150</v>
      </c>
      <c r="C451" s="28">
        <f t="shared" si="228"/>
        <v>247.5</v>
      </c>
      <c r="D451" s="3">
        <f t="shared" si="229"/>
        <v>247.5</v>
      </c>
      <c r="E451" s="3">
        <f t="shared" si="230"/>
        <v>240</v>
      </c>
      <c r="F451" s="3">
        <f t="shared" si="231"/>
        <v>240</v>
      </c>
      <c r="G451" s="70">
        <f t="shared" si="232"/>
        <v>225</v>
      </c>
      <c r="H451" s="24">
        <f t="shared" si="227"/>
        <v>300</v>
      </c>
      <c r="I451" s="200"/>
      <c r="J451" s="241" t="s">
        <v>49</v>
      </c>
      <c r="K451" s="203">
        <v>150</v>
      </c>
      <c r="L451" s="234">
        <f t="shared" si="233"/>
        <v>247.5</v>
      </c>
      <c r="M451" s="3">
        <f t="shared" si="234"/>
        <v>247.5</v>
      </c>
      <c r="N451" s="3">
        <f t="shared" si="235"/>
        <v>240</v>
      </c>
      <c r="O451" s="3">
        <f t="shared" si="236"/>
        <v>240</v>
      </c>
      <c r="P451" s="70">
        <f t="shared" si="237"/>
        <v>225</v>
      </c>
    </row>
    <row r="452" spans="1:16" ht="21" customHeight="1" thickBot="1">
      <c r="A452" s="204" t="s">
        <v>50</v>
      </c>
      <c r="B452" s="203">
        <v>200</v>
      </c>
      <c r="C452" s="28">
        <f t="shared" si="228"/>
        <v>330</v>
      </c>
      <c r="D452" s="3">
        <f t="shared" si="229"/>
        <v>330</v>
      </c>
      <c r="E452" s="3">
        <f t="shared" si="230"/>
        <v>320</v>
      </c>
      <c r="F452" s="3">
        <f t="shared" si="231"/>
        <v>320</v>
      </c>
      <c r="G452" s="70">
        <f t="shared" si="232"/>
        <v>300</v>
      </c>
      <c r="H452" s="24">
        <f t="shared" si="227"/>
        <v>375</v>
      </c>
      <c r="I452" s="200"/>
      <c r="J452" s="241" t="s">
        <v>50</v>
      </c>
      <c r="K452" s="203">
        <v>200</v>
      </c>
      <c r="L452" s="234">
        <f t="shared" si="233"/>
        <v>330</v>
      </c>
      <c r="M452" s="3">
        <f t="shared" si="234"/>
        <v>330</v>
      </c>
      <c r="N452" s="3">
        <f t="shared" si="235"/>
        <v>320</v>
      </c>
      <c r="O452" s="3">
        <f t="shared" si="236"/>
        <v>320</v>
      </c>
      <c r="P452" s="70">
        <f t="shared" si="237"/>
        <v>300</v>
      </c>
    </row>
    <row r="453" spans="1:16" ht="21" customHeight="1" thickBot="1">
      <c r="A453" s="204" t="s">
        <v>51</v>
      </c>
      <c r="B453" s="203">
        <v>250</v>
      </c>
      <c r="C453" s="28">
        <f t="shared" si="228"/>
        <v>412.5</v>
      </c>
      <c r="D453" s="3">
        <f t="shared" si="229"/>
        <v>412.5</v>
      </c>
      <c r="E453" s="3">
        <f t="shared" si="230"/>
        <v>400</v>
      </c>
      <c r="F453" s="3">
        <f t="shared" si="231"/>
        <v>400</v>
      </c>
      <c r="G453" s="70">
        <f t="shared" si="232"/>
        <v>375</v>
      </c>
      <c r="H453" s="24">
        <f t="shared" si="227"/>
        <v>450</v>
      </c>
      <c r="I453" s="200"/>
      <c r="J453" s="241" t="s">
        <v>51</v>
      </c>
      <c r="K453" s="203">
        <v>250</v>
      </c>
      <c r="L453" s="234">
        <f t="shared" si="233"/>
        <v>412.5</v>
      </c>
      <c r="M453" s="3">
        <f t="shared" si="234"/>
        <v>412.5</v>
      </c>
      <c r="N453" s="3">
        <f t="shared" si="235"/>
        <v>400</v>
      </c>
      <c r="O453" s="3">
        <f t="shared" si="236"/>
        <v>400</v>
      </c>
      <c r="P453" s="70">
        <f t="shared" si="237"/>
        <v>375</v>
      </c>
    </row>
    <row r="454" spans="1:16" ht="21" customHeight="1">
      <c r="A454" s="204" t="s">
        <v>52</v>
      </c>
      <c r="B454" s="203">
        <v>300</v>
      </c>
      <c r="C454" s="28">
        <f t="shared" si="228"/>
        <v>495</v>
      </c>
      <c r="D454" s="3">
        <f t="shared" si="229"/>
        <v>495</v>
      </c>
      <c r="E454" s="3">
        <f t="shared" si="230"/>
        <v>480</v>
      </c>
      <c r="F454" s="3">
        <f t="shared" si="231"/>
        <v>480</v>
      </c>
      <c r="G454" s="70">
        <f t="shared" si="232"/>
        <v>450</v>
      </c>
      <c r="H454" s="24">
        <f t="shared" si="227"/>
        <v>600</v>
      </c>
      <c r="I454" s="200"/>
      <c r="J454" s="241" t="s">
        <v>52</v>
      </c>
      <c r="K454" s="203">
        <v>300</v>
      </c>
      <c r="L454" s="234">
        <f t="shared" si="233"/>
        <v>495</v>
      </c>
      <c r="M454" s="3">
        <f t="shared" si="234"/>
        <v>495</v>
      </c>
      <c r="N454" s="3">
        <f t="shared" si="235"/>
        <v>480</v>
      </c>
      <c r="O454" s="3">
        <f t="shared" si="236"/>
        <v>480</v>
      </c>
      <c r="P454" s="70">
        <f t="shared" si="237"/>
        <v>450</v>
      </c>
    </row>
    <row r="455" spans="1:16" ht="21" customHeight="1" thickBot="1">
      <c r="A455" s="205" t="s">
        <v>53</v>
      </c>
      <c r="B455" s="206">
        <v>400</v>
      </c>
      <c r="C455" s="29">
        <f t="shared" si="228"/>
        <v>660</v>
      </c>
      <c r="D455" s="4">
        <f t="shared" si="229"/>
        <v>660</v>
      </c>
      <c r="E455" s="4">
        <f t="shared" si="230"/>
        <v>640</v>
      </c>
      <c r="F455" s="4">
        <f t="shared" si="231"/>
        <v>640</v>
      </c>
      <c r="G455" s="71">
        <f t="shared" si="232"/>
        <v>600</v>
      </c>
      <c r="I455" s="200"/>
      <c r="J455" s="242" t="s">
        <v>53</v>
      </c>
      <c r="K455" s="206">
        <v>400</v>
      </c>
      <c r="L455" s="236">
        <f t="shared" si="233"/>
        <v>660</v>
      </c>
      <c r="M455" s="4">
        <f t="shared" si="234"/>
        <v>660</v>
      </c>
      <c r="N455" s="4">
        <f t="shared" si="235"/>
        <v>640</v>
      </c>
      <c r="O455" s="4">
        <f t="shared" si="236"/>
        <v>640</v>
      </c>
      <c r="P455" s="71">
        <f t="shared" si="237"/>
        <v>600</v>
      </c>
    </row>
    <row r="456" spans="1:16" ht="21" customHeight="1" thickBot="1">
      <c r="H456" s="24">
        <f t="shared" ref="H456:H467" si="238">B458*1.5</f>
        <v>69.599999999999994</v>
      </c>
      <c r="I456" s="200"/>
    </row>
    <row r="457" spans="1:16" ht="21" customHeight="1" thickBot="1">
      <c r="A457" s="212" t="s">
        <v>40</v>
      </c>
      <c r="B457" s="81" t="s">
        <v>634</v>
      </c>
      <c r="C457" s="78" t="s">
        <v>790</v>
      </c>
      <c r="E457" s="78" t="s">
        <v>791</v>
      </c>
      <c r="G457" s="78" t="s">
        <v>635</v>
      </c>
      <c r="H457" s="24">
        <f t="shared" si="238"/>
        <v>84.824999999999989</v>
      </c>
      <c r="I457" s="200"/>
    </row>
    <row r="458" spans="1:16" ht="21" customHeight="1" thickBot="1">
      <c r="A458" s="213" t="s">
        <v>30</v>
      </c>
      <c r="B458" s="17">
        <v>46.4</v>
      </c>
      <c r="C458" s="27">
        <f t="shared" ref="C458:C469" si="239">CEILING(D458,0.5)</f>
        <v>77</v>
      </c>
      <c r="D458" s="1">
        <f t="shared" ref="D458:D469" si="240">B458*1.65</f>
        <v>76.559999999999988</v>
      </c>
      <c r="E458" s="1">
        <f t="shared" ref="E458:E469" si="241">CEILING(F458,0.5)</f>
        <v>74.5</v>
      </c>
      <c r="F458" s="1">
        <f t="shared" ref="F458:F469" si="242">B458*1.6</f>
        <v>74.239999999999995</v>
      </c>
      <c r="G458" s="69">
        <f t="shared" ref="G458:G469" si="243">CEILING(H456,0.5)</f>
        <v>70</v>
      </c>
      <c r="H458" s="24">
        <f t="shared" si="238"/>
        <v>134.85000000000002</v>
      </c>
      <c r="I458" s="200"/>
      <c r="J458" s="207" t="s">
        <v>728</v>
      </c>
      <c r="K458" s="81" t="s">
        <v>634</v>
      </c>
      <c r="L458" s="78" t="s">
        <v>790</v>
      </c>
      <c r="N458" s="78" t="s">
        <v>791</v>
      </c>
      <c r="P458" s="78" t="s">
        <v>635</v>
      </c>
    </row>
    <row r="459" spans="1:16" ht="21" customHeight="1" thickBot="1">
      <c r="A459" s="214" t="s">
        <v>31</v>
      </c>
      <c r="B459" s="49">
        <v>56.55</v>
      </c>
      <c r="C459" s="28">
        <f t="shared" si="239"/>
        <v>93.5</v>
      </c>
      <c r="D459" s="3">
        <f t="shared" si="240"/>
        <v>93.30749999999999</v>
      </c>
      <c r="E459" s="3">
        <f t="shared" si="241"/>
        <v>90.5</v>
      </c>
      <c r="F459" s="3">
        <f t="shared" si="242"/>
        <v>90.48</v>
      </c>
      <c r="G459" s="70">
        <f t="shared" si="243"/>
        <v>85</v>
      </c>
      <c r="H459" s="24">
        <f t="shared" si="238"/>
        <v>169.64999999999998</v>
      </c>
      <c r="I459" s="200"/>
      <c r="J459" s="208" t="s">
        <v>70</v>
      </c>
      <c r="K459" s="23">
        <v>760</v>
      </c>
      <c r="L459" s="52">
        <f>CEILING(M459,0.5)</f>
        <v>1254</v>
      </c>
      <c r="M459" s="1">
        <f>K459*1.65</f>
        <v>1254</v>
      </c>
      <c r="N459" s="1">
        <f>CEILING(O459,0.5)</f>
        <v>1216</v>
      </c>
      <c r="O459" s="1">
        <f>K459*1.6</f>
        <v>1216</v>
      </c>
      <c r="P459" s="69">
        <f>CEILING(Q435,0.5)</f>
        <v>1140</v>
      </c>
    </row>
    <row r="460" spans="1:16" ht="21" customHeight="1" thickBot="1">
      <c r="A460" s="214" t="s">
        <v>32</v>
      </c>
      <c r="B460" s="49">
        <v>89.9</v>
      </c>
      <c r="C460" s="28">
        <f t="shared" si="239"/>
        <v>148.5</v>
      </c>
      <c r="D460" s="3">
        <f t="shared" si="240"/>
        <v>148.33500000000001</v>
      </c>
      <c r="E460" s="3">
        <f t="shared" si="241"/>
        <v>144</v>
      </c>
      <c r="F460" s="3">
        <f t="shared" si="242"/>
        <v>143.84</v>
      </c>
      <c r="G460" s="70">
        <f t="shared" si="243"/>
        <v>135</v>
      </c>
      <c r="H460" s="24">
        <f t="shared" si="238"/>
        <v>385.1925</v>
      </c>
      <c r="I460" s="200"/>
      <c r="J460" s="209" t="s">
        <v>71</v>
      </c>
      <c r="K460" s="55">
        <v>1173</v>
      </c>
      <c r="L460" s="53">
        <f>CEILING(M460,0.5)</f>
        <v>1935.5</v>
      </c>
      <c r="M460" s="3">
        <f>K460*1.65</f>
        <v>1935.4499999999998</v>
      </c>
      <c r="N460" s="3">
        <f>CEILING(O460,0.5)</f>
        <v>1877</v>
      </c>
      <c r="O460" s="3">
        <f>K460*1.6</f>
        <v>1876.8000000000002</v>
      </c>
      <c r="P460" s="70">
        <f>CEILING(Q436,0.5)</f>
        <v>1759.5</v>
      </c>
    </row>
    <row r="461" spans="1:16" ht="21" customHeight="1" thickBot="1">
      <c r="A461" s="214" t="s">
        <v>33</v>
      </c>
      <c r="B461" s="49">
        <v>113.1</v>
      </c>
      <c r="C461" s="28">
        <f t="shared" si="239"/>
        <v>187</v>
      </c>
      <c r="D461" s="3">
        <f t="shared" si="240"/>
        <v>186.61499999999998</v>
      </c>
      <c r="E461" s="3">
        <f t="shared" si="241"/>
        <v>181</v>
      </c>
      <c r="F461" s="3">
        <f t="shared" si="242"/>
        <v>180.96</v>
      </c>
      <c r="G461" s="70">
        <f t="shared" si="243"/>
        <v>170</v>
      </c>
      <c r="H461" s="24">
        <f t="shared" si="238"/>
        <v>435</v>
      </c>
      <c r="I461" s="200"/>
      <c r="J461" s="209" t="s">
        <v>72</v>
      </c>
      <c r="K461" s="55">
        <v>2484</v>
      </c>
      <c r="L461" s="53">
        <f>CEILING(M461,0.5)</f>
        <v>4099</v>
      </c>
      <c r="M461" s="3">
        <f>K461*1.65</f>
        <v>4098.5999999999995</v>
      </c>
      <c r="N461" s="3">
        <f>CEILING(O461,0.5)</f>
        <v>3974.5</v>
      </c>
      <c r="O461" s="3">
        <f>K461*1.6</f>
        <v>3974.4</v>
      </c>
      <c r="P461" s="70">
        <f>CEILING(Q437,0.5)</f>
        <v>3726</v>
      </c>
    </row>
    <row r="462" spans="1:16" ht="21" customHeight="1" thickBot="1">
      <c r="A462" s="214" t="s">
        <v>34</v>
      </c>
      <c r="B462" s="49">
        <v>256.79500000000002</v>
      </c>
      <c r="C462" s="28">
        <f t="shared" si="239"/>
        <v>424</v>
      </c>
      <c r="D462" s="3">
        <f t="shared" si="240"/>
        <v>423.71174999999999</v>
      </c>
      <c r="E462" s="3">
        <f t="shared" si="241"/>
        <v>411</v>
      </c>
      <c r="F462" s="3">
        <f t="shared" si="242"/>
        <v>410.87200000000007</v>
      </c>
      <c r="G462" s="70">
        <f t="shared" si="243"/>
        <v>385.5</v>
      </c>
      <c r="H462" s="24">
        <f t="shared" si="238"/>
        <v>798.22499999999991</v>
      </c>
      <c r="I462" s="200"/>
      <c r="J462" s="209" t="s">
        <v>73</v>
      </c>
      <c r="K462" s="55">
        <v>4140</v>
      </c>
      <c r="L462" s="53">
        <f>CEILING(M462,0.5)</f>
        <v>6831</v>
      </c>
      <c r="M462" s="3">
        <f>K462*1.65</f>
        <v>6831</v>
      </c>
      <c r="N462" s="3">
        <f>CEILING(O462,0.5)</f>
        <v>6624</v>
      </c>
      <c r="O462" s="3">
        <f>K462*1.6</f>
        <v>6624</v>
      </c>
      <c r="P462" s="70">
        <f>CEILING(Q438,0.5)</f>
        <v>6210</v>
      </c>
    </row>
    <row r="463" spans="1:16" ht="21" customHeight="1" thickBot="1">
      <c r="A463" s="214" t="s">
        <v>35</v>
      </c>
      <c r="B463" s="49">
        <v>290</v>
      </c>
      <c r="C463" s="28">
        <f t="shared" si="239"/>
        <v>478.5</v>
      </c>
      <c r="D463" s="3">
        <f t="shared" si="240"/>
        <v>478.5</v>
      </c>
      <c r="E463" s="3">
        <f t="shared" si="241"/>
        <v>464</v>
      </c>
      <c r="F463" s="3">
        <f t="shared" si="242"/>
        <v>464</v>
      </c>
      <c r="G463" s="70">
        <f t="shared" si="243"/>
        <v>435</v>
      </c>
      <c r="H463" s="24">
        <f t="shared" si="238"/>
        <v>227.88</v>
      </c>
      <c r="I463" s="200"/>
      <c r="J463" s="211" t="s">
        <v>74</v>
      </c>
      <c r="K463" s="56">
        <v>5520</v>
      </c>
      <c r="L463" s="54">
        <f>CEILING(M463,0.5)</f>
        <v>9108</v>
      </c>
      <c r="M463" s="4">
        <f>K463*1.65</f>
        <v>9108</v>
      </c>
      <c r="N463" s="4">
        <f>CEILING(O463,0.5)</f>
        <v>8832</v>
      </c>
      <c r="O463" s="4">
        <f>K463*1.6</f>
        <v>8832</v>
      </c>
      <c r="P463" s="71">
        <f>CEILING(Q439,0.5)</f>
        <v>8280</v>
      </c>
    </row>
    <row r="464" spans="1:16" ht="21" customHeight="1" thickBot="1">
      <c r="A464" s="249" t="s">
        <v>36</v>
      </c>
      <c r="B464" s="50">
        <v>532.15</v>
      </c>
      <c r="C464" s="28">
        <f t="shared" si="239"/>
        <v>878.5</v>
      </c>
      <c r="D464" s="3">
        <f t="shared" si="240"/>
        <v>878.0474999999999</v>
      </c>
      <c r="E464" s="3">
        <f t="shared" si="241"/>
        <v>851.5</v>
      </c>
      <c r="F464" s="3">
        <f t="shared" si="242"/>
        <v>851.44</v>
      </c>
      <c r="G464" s="70">
        <f t="shared" si="243"/>
        <v>798.5</v>
      </c>
      <c r="H464" s="24">
        <f t="shared" si="238"/>
        <v>289.5</v>
      </c>
      <c r="I464" s="200"/>
    </row>
    <row r="465" spans="1:16" ht="21" customHeight="1" thickBot="1">
      <c r="A465" s="248" t="s">
        <v>27</v>
      </c>
      <c r="B465" s="17">
        <v>151.91999999999999</v>
      </c>
      <c r="C465" s="28">
        <f t="shared" si="239"/>
        <v>251</v>
      </c>
      <c r="D465" s="3">
        <f t="shared" si="240"/>
        <v>250.66799999999998</v>
      </c>
      <c r="E465" s="3">
        <f t="shared" si="241"/>
        <v>243.5</v>
      </c>
      <c r="F465" s="3">
        <f t="shared" si="242"/>
        <v>243.072</v>
      </c>
      <c r="G465" s="70">
        <f t="shared" si="243"/>
        <v>228</v>
      </c>
      <c r="H465" s="24">
        <f t="shared" si="238"/>
        <v>718.62</v>
      </c>
      <c r="I465" s="200"/>
    </row>
    <row r="466" spans="1:16" ht="21" customHeight="1" thickBot="1">
      <c r="A466" s="214" t="s">
        <v>28</v>
      </c>
      <c r="B466" s="49">
        <v>193</v>
      </c>
      <c r="C466" s="28">
        <f t="shared" si="239"/>
        <v>318.5</v>
      </c>
      <c r="D466" s="3">
        <f t="shared" si="240"/>
        <v>318.45</v>
      </c>
      <c r="E466" s="3">
        <f t="shared" si="241"/>
        <v>309</v>
      </c>
      <c r="F466" s="3">
        <f t="shared" si="242"/>
        <v>308.8</v>
      </c>
      <c r="G466" s="70">
        <f t="shared" si="243"/>
        <v>289.5</v>
      </c>
      <c r="H466" s="24">
        <f t="shared" si="238"/>
        <v>1555.125</v>
      </c>
      <c r="I466" s="200"/>
      <c r="J466" s="208" t="s">
        <v>67</v>
      </c>
      <c r="K466" s="23">
        <v>862.4</v>
      </c>
      <c r="L466" s="52">
        <f>CEILING(M466,0.5)</f>
        <v>1423</v>
      </c>
      <c r="M466" s="1">
        <f>K466*1.65</f>
        <v>1422.9599999999998</v>
      </c>
      <c r="N466" s="1">
        <f>CEILING(O466,0.5)</f>
        <v>1380</v>
      </c>
      <c r="O466" s="1">
        <f>K466*1.6</f>
        <v>1379.8400000000001</v>
      </c>
      <c r="P466" s="69">
        <f>CEILING(Q441,0.5)</f>
        <v>1294</v>
      </c>
    </row>
    <row r="467" spans="1:16" ht="21" customHeight="1">
      <c r="A467" s="214" t="s">
        <v>29</v>
      </c>
      <c r="B467" s="49">
        <v>479.08</v>
      </c>
      <c r="C467" s="28">
        <f t="shared" si="239"/>
        <v>790.5</v>
      </c>
      <c r="D467" s="3">
        <f t="shared" si="240"/>
        <v>790.48199999999997</v>
      </c>
      <c r="E467" s="3">
        <f t="shared" si="241"/>
        <v>767</v>
      </c>
      <c r="F467" s="3">
        <f t="shared" si="242"/>
        <v>766.52800000000002</v>
      </c>
      <c r="G467" s="70">
        <f t="shared" si="243"/>
        <v>719</v>
      </c>
      <c r="H467" s="24">
        <f t="shared" si="238"/>
        <v>2985</v>
      </c>
      <c r="I467" s="200"/>
      <c r="J467" s="209" t="s">
        <v>68</v>
      </c>
      <c r="K467" s="55">
        <v>322</v>
      </c>
      <c r="L467" s="53">
        <f>CEILING(M467,0.5)</f>
        <v>531.5</v>
      </c>
      <c r="M467" s="3">
        <f>K467*1.65</f>
        <v>531.29999999999995</v>
      </c>
      <c r="N467" s="3">
        <f>CEILING(O467,0.5)</f>
        <v>515.5</v>
      </c>
      <c r="O467" s="3">
        <f>K467*1.6</f>
        <v>515.20000000000005</v>
      </c>
      <c r="P467" s="70">
        <f>CEILING(Q442,0.5)</f>
        <v>483</v>
      </c>
    </row>
    <row r="468" spans="1:16" ht="21" customHeight="1" thickBot="1">
      <c r="A468" s="215" t="s">
        <v>65</v>
      </c>
      <c r="B468" s="216">
        <v>1036.75</v>
      </c>
      <c r="C468" s="28">
        <f t="shared" si="239"/>
        <v>1711</v>
      </c>
      <c r="D468" s="3">
        <f t="shared" si="240"/>
        <v>1710.6374999999998</v>
      </c>
      <c r="E468" s="3">
        <f t="shared" si="241"/>
        <v>1659</v>
      </c>
      <c r="F468" s="3">
        <f t="shared" si="242"/>
        <v>1658.8000000000002</v>
      </c>
      <c r="G468" s="70">
        <f t="shared" si="243"/>
        <v>1555.5</v>
      </c>
      <c r="H468" s="219"/>
      <c r="I468" s="200"/>
      <c r="J468" s="211" t="s">
        <v>69</v>
      </c>
      <c r="K468" s="56">
        <v>438.2</v>
      </c>
      <c r="L468" s="54">
        <f>CEILING(M468,0.5)</f>
        <v>723.5</v>
      </c>
      <c r="M468" s="4">
        <f>K468*1.65</f>
        <v>723.03</v>
      </c>
      <c r="N468" s="4">
        <f>CEILING(O468,0.5)</f>
        <v>701.5</v>
      </c>
      <c r="O468" s="4">
        <f>K468*1.6</f>
        <v>701.12</v>
      </c>
      <c r="P468" s="71">
        <f>CEILING(Q443,0.5)</f>
        <v>657.5</v>
      </c>
    </row>
    <row r="469" spans="1:16" ht="21" customHeight="1" thickBot="1">
      <c r="A469" s="217" t="s">
        <v>66</v>
      </c>
      <c r="B469" s="218">
        <v>1990</v>
      </c>
      <c r="C469" s="29">
        <f t="shared" si="239"/>
        <v>3283.5</v>
      </c>
      <c r="D469" s="4">
        <f t="shared" si="240"/>
        <v>3283.5</v>
      </c>
      <c r="E469" s="4">
        <f t="shared" si="241"/>
        <v>3184</v>
      </c>
      <c r="F469" s="4">
        <f t="shared" si="242"/>
        <v>3184</v>
      </c>
      <c r="G469" s="71">
        <f t="shared" si="243"/>
        <v>2985</v>
      </c>
      <c r="H469" s="220"/>
      <c r="I469" s="200"/>
    </row>
    <row r="470" spans="1:16" ht="21" customHeight="1">
      <c r="A470" s="76"/>
      <c r="B470" s="76"/>
      <c r="C470" s="76"/>
      <c r="D470" s="76"/>
      <c r="E470" s="76"/>
      <c r="F470" s="76"/>
      <c r="G470" s="76"/>
      <c r="H470" s="76"/>
      <c r="I470" s="200"/>
    </row>
    <row r="471" spans="1:16" ht="21" customHeight="1">
      <c r="A471" s="76"/>
      <c r="B471" s="76"/>
      <c r="C471" s="76"/>
      <c r="D471" s="76"/>
      <c r="E471" s="76"/>
      <c r="F471" s="76"/>
      <c r="G471" s="76"/>
      <c r="H471" s="76"/>
      <c r="I471" s="200"/>
    </row>
    <row r="472" spans="1:16" ht="21" customHeight="1">
      <c r="A472" s="76"/>
      <c r="B472" s="76"/>
      <c r="C472" s="76"/>
      <c r="D472" s="76"/>
      <c r="E472" s="76"/>
      <c r="F472" s="76"/>
      <c r="G472" s="76"/>
      <c r="H472" s="76"/>
      <c r="I472" s="200"/>
    </row>
    <row r="473" spans="1:16" ht="21" customHeight="1">
      <c r="A473" s="76"/>
      <c r="B473" s="76"/>
      <c r="C473" s="76"/>
      <c r="D473" s="76"/>
      <c r="E473" s="76"/>
      <c r="F473" s="76"/>
      <c r="G473" s="76"/>
      <c r="H473" s="76"/>
      <c r="I473" s="200"/>
    </row>
    <row r="474" spans="1:16" ht="21" customHeight="1">
      <c r="I474" s="200"/>
    </row>
    <row r="475" spans="1:16" ht="21" customHeight="1"/>
    <row r="476" spans="1:16" ht="21" customHeight="1">
      <c r="I476" s="221"/>
    </row>
    <row r="477" spans="1:16" ht="21" customHeight="1"/>
    <row r="478" spans="1:16" ht="21" customHeight="1"/>
    <row r="479" spans="1:16" ht="21" customHeight="1"/>
    <row r="480" spans="1:16" ht="21" customHeight="1"/>
    <row r="481" spans="23:25" ht="21" customHeight="1"/>
    <row r="482" spans="23:25" ht="21" customHeight="1"/>
    <row r="483" spans="23:25" ht="21" customHeight="1"/>
    <row r="484" spans="23:25" ht="21" customHeight="1"/>
    <row r="485" spans="23:25" ht="21" customHeight="1"/>
    <row r="486" spans="23:25" ht="21" customHeight="1"/>
    <row r="487" spans="23:25" ht="21" customHeight="1"/>
    <row r="488" spans="23:25" ht="21" customHeight="1"/>
    <row r="489" spans="23:25" ht="21" customHeight="1"/>
    <row r="490" spans="23:25" ht="21" customHeight="1"/>
    <row r="491" spans="23:25" ht="21" customHeight="1"/>
    <row r="492" spans="23:25" ht="21" customHeight="1"/>
    <row r="493" spans="23:25" ht="21" customHeight="1"/>
    <row r="494" spans="23:25" ht="21" customHeight="1">
      <c r="W494" s="210"/>
      <c r="X494" s="6"/>
      <c r="Y494" s="6"/>
    </row>
    <row r="495" spans="23:25" ht="21" customHeight="1">
      <c r="W495" s="210"/>
      <c r="X495" s="6"/>
      <c r="Y495" s="6"/>
    </row>
    <row r="496" spans="23:25" ht="21" customHeight="1">
      <c r="W496" s="210"/>
      <c r="X496" s="6"/>
      <c r="Y496" s="6"/>
    </row>
    <row r="497" spans="18:26" ht="21" customHeight="1">
      <c r="S497" s="76"/>
      <c r="T497" s="76"/>
      <c r="U497" s="76"/>
      <c r="V497" s="76"/>
      <c r="W497" s="210"/>
      <c r="X497" s="6"/>
      <c r="Y497" s="6"/>
      <c r="Z497" s="76"/>
    </row>
    <row r="498" spans="18:26" ht="21" customHeight="1">
      <c r="S498" s="76"/>
      <c r="T498" s="76"/>
      <c r="U498" s="76"/>
      <c r="V498" s="76"/>
      <c r="W498" s="210"/>
      <c r="X498" s="6"/>
      <c r="Y498" s="6"/>
      <c r="Z498" s="76"/>
    </row>
    <row r="499" spans="18:26" ht="21" customHeight="1">
      <c r="S499" s="76"/>
      <c r="T499" s="76"/>
      <c r="U499" s="76"/>
      <c r="V499" s="76"/>
      <c r="W499" s="76"/>
      <c r="X499" s="76"/>
      <c r="Y499" s="76"/>
      <c r="Z499" s="76"/>
    </row>
    <row r="500" spans="18:26" ht="21" customHeight="1">
      <c r="S500" s="76"/>
      <c r="T500" s="76"/>
      <c r="U500" s="76"/>
      <c r="V500" s="76"/>
      <c r="W500" s="76"/>
      <c r="X500" s="76"/>
      <c r="Y500" s="76"/>
      <c r="Z500" s="76"/>
    </row>
    <row r="501" spans="18:26" ht="21" customHeight="1">
      <c r="S501" s="76"/>
      <c r="T501" s="76"/>
      <c r="U501" s="76"/>
      <c r="V501" s="76"/>
      <c r="W501" s="76"/>
      <c r="X501" s="76"/>
      <c r="Y501" s="76"/>
      <c r="Z501" s="76"/>
    </row>
    <row r="502" spans="18:26" ht="21" customHeight="1">
      <c r="S502" s="76"/>
      <c r="T502" s="76"/>
      <c r="U502" s="76"/>
      <c r="V502" s="76"/>
      <c r="W502" s="76"/>
      <c r="X502" s="76"/>
      <c r="Y502" s="76"/>
      <c r="Z502" s="76"/>
    </row>
    <row r="503" spans="18:26" ht="21" customHeight="1">
      <c r="S503" s="76"/>
      <c r="T503" s="76"/>
      <c r="U503" s="76"/>
      <c r="V503" s="76"/>
      <c r="W503" s="76"/>
      <c r="X503" s="76"/>
      <c r="Y503" s="76"/>
      <c r="Z503" s="76"/>
    </row>
    <row r="504" spans="18:26" ht="21" customHeight="1">
      <c r="R504" s="222"/>
      <c r="S504" s="223"/>
      <c r="T504" s="223"/>
      <c r="U504" s="223"/>
      <c r="V504" s="76"/>
      <c r="W504" s="76"/>
      <c r="X504" s="76"/>
      <c r="Y504" s="76"/>
      <c r="Z504" s="76"/>
    </row>
    <row r="505" spans="18:26" ht="24.75" customHeight="1">
      <c r="R505" s="222"/>
      <c r="S505" s="223"/>
      <c r="T505" s="223"/>
      <c r="U505" s="223"/>
      <c r="V505" s="76"/>
      <c r="W505" s="76"/>
      <c r="X505" s="76"/>
      <c r="Y505" s="76"/>
      <c r="Z505" s="76"/>
    </row>
    <row r="506" spans="18:26" ht="21" customHeight="1">
      <c r="S506" s="76"/>
      <c r="T506" s="76"/>
      <c r="U506" s="76"/>
      <c r="V506" s="76"/>
      <c r="W506" s="76"/>
      <c r="X506" s="76"/>
      <c r="Y506" s="76"/>
      <c r="Z506" s="76"/>
    </row>
    <row r="507" spans="18:26" ht="21" customHeight="1">
      <c r="S507" s="76"/>
      <c r="T507" s="76"/>
      <c r="U507" s="76"/>
      <c r="V507" s="76"/>
      <c r="W507" s="76"/>
      <c r="X507" s="76"/>
      <c r="Y507" s="76"/>
      <c r="Z507" s="76"/>
    </row>
    <row r="508" spans="18:26" ht="21" customHeight="1">
      <c r="S508" s="76"/>
      <c r="T508" s="76"/>
      <c r="U508" s="76"/>
      <c r="V508" s="76"/>
      <c r="W508" s="76"/>
      <c r="X508" s="76"/>
      <c r="Y508" s="76"/>
      <c r="Z508" s="76"/>
    </row>
    <row r="509" spans="18:26" ht="21" customHeight="1">
      <c r="S509" s="76"/>
      <c r="T509" s="76"/>
      <c r="U509" s="76"/>
      <c r="V509" s="76"/>
      <c r="W509" s="76"/>
      <c r="X509" s="76"/>
      <c r="Y509" s="76"/>
      <c r="Z509" s="76"/>
    </row>
    <row r="510" spans="18:26" ht="21" customHeight="1">
      <c r="S510" s="76"/>
      <c r="T510" s="76"/>
      <c r="U510" s="76"/>
      <c r="V510" s="224"/>
      <c r="W510" s="76"/>
      <c r="X510" s="76"/>
      <c r="Y510" s="76"/>
      <c r="Z510" s="76"/>
    </row>
    <row r="511" spans="18:26" ht="21" customHeight="1">
      <c r="S511" s="76"/>
      <c r="T511" s="76"/>
      <c r="U511" s="76"/>
      <c r="V511" s="224"/>
      <c r="W511" s="76"/>
      <c r="X511" s="76"/>
      <c r="Y511" s="76"/>
      <c r="Z511" s="76"/>
    </row>
    <row r="512" spans="18:26" ht="21" customHeight="1">
      <c r="S512" s="76"/>
      <c r="T512" s="76"/>
      <c r="U512" s="76"/>
      <c r="V512" s="76"/>
      <c r="W512" s="76"/>
      <c r="X512" s="76"/>
      <c r="Y512" s="76"/>
      <c r="Z512" s="76"/>
    </row>
    <row r="513" spans="19:26" ht="21" customHeight="1">
      <c r="S513" s="76"/>
      <c r="T513" s="76"/>
      <c r="U513" s="76"/>
      <c r="V513" s="76"/>
      <c r="W513" s="76"/>
      <c r="X513" s="76"/>
      <c r="Y513" s="76"/>
      <c r="Z513" s="76"/>
    </row>
    <row r="514" spans="19:26" ht="21" customHeight="1">
      <c r="S514" s="225"/>
      <c r="T514" s="225"/>
      <c r="U514" s="224"/>
      <c r="V514" s="224"/>
      <c r="W514" s="225"/>
      <c r="X514" s="225"/>
      <c r="Y514" s="76"/>
      <c r="Z514" s="76"/>
    </row>
    <row r="515" spans="19:26" ht="21" customHeight="1">
      <c r="S515" s="225"/>
      <c r="T515" s="225"/>
      <c r="U515" s="224"/>
      <c r="V515" s="224"/>
      <c r="W515" s="225"/>
      <c r="X515" s="225"/>
      <c r="Y515" s="76"/>
      <c r="Z515" s="76"/>
    </row>
    <row r="516" spans="19:26" ht="21" customHeight="1">
      <c r="S516" s="225"/>
      <c r="T516" s="225"/>
      <c r="U516" s="224"/>
      <c r="V516" s="224"/>
      <c r="W516" s="225"/>
      <c r="X516" s="225"/>
      <c r="Y516" s="76"/>
      <c r="Z516" s="76"/>
    </row>
    <row r="517" spans="19:26" ht="21" customHeight="1">
      <c r="S517" s="225"/>
      <c r="T517" s="225"/>
      <c r="U517" s="224"/>
      <c r="V517" s="224"/>
      <c r="W517" s="225"/>
      <c r="X517" s="225"/>
      <c r="Y517" s="76"/>
      <c r="Z517" s="76"/>
    </row>
    <row r="518" spans="19:26" ht="21" customHeight="1">
      <c r="S518" s="225"/>
      <c r="T518" s="225"/>
      <c r="U518" s="224"/>
      <c r="V518" s="224"/>
      <c r="W518" s="225"/>
      <c r="X518" s="225"/>
      <c r="Y518" s="76"/>
      <c r="Z518" s="76"/>
    </row>
    <row r="519" spans="19:26" ht="21" customHeight="1">
      <c r="S519" s="76"/>
      <c r="T519" s="76"/>
      <c r="U519" s="76"/>
      <c r="V519" s="76"/>
      <c r="W519" s="76"/>
      <c r="X519" s="76"/>
      <c r="Y519" s="76"/>
      <c r="Z519" s="76"/>
    </row>
    <row r="520" spans="19:26" ht="21" customHeight="1">
      <c r="S520" s="76"/>
      <c r="T520" s="76"/>
      <c r="U520" s="76"/>
      <c r="V520" s="76"/>
      <c r="W520" s="76"/>
      <c r="X520" s="76"/>
      <c r="Y520" s="76"/>
      <c r="Z520" s="76"/>
    </row>
    <row r="521" spans="19:26" ht="21" customHeight="1">
      <c r="S521" s="76"/>
      <c r="T521" s="76"/>
      <c r="U521" s="76"/>
      <c r="V521" s="76"/>
      <c r="W521" s="76"/>
      <c r="X521" s="76"/>
      <c r="Y521" s="76"/>
      <c r="Z521" s="76"/>
    </row>
    <row r="522" spans="19:26" ht="21" customHeight="1">
      <c r="S522" s="76"/>
      <c r="T522" s="76"/>
      <c r="U522" s="76"/>
      <c r="V522" s="76"/>
      <c r="W522" s="76"/>
      <c r="X522" s="76"/>
      <c r="Y522" s="76"/>
      <c r="Z522" s="76"/>
    </row>
    <row r="523" spans="19:26" ht="21" customHeight="1">
      <c r="S523" s="76"/>
      <c r="T523" s="76"/>
      <c r="U523" s="76"/>
      <c r="V523" s="76"/>
      <c r="W523" s="76"/>
      <c r="X523" s="76"/>
      <c r="Y523" s="76"/>
      <c r="Z523" s="76"/>
    </row>
    <row r="524" spans="19:26" ht="21" customHeight="1">
      <c r="S524" s="76"/>
      <c r="T524" s="76"/>
      <c r="U524" s="76"/>
      <c r="V524" s="76"/>
      <c r="W524" s="76"/>
      <c r="X524" s="76"/>
      <c r="Y524" s="76"/>
      <c r="Z524" s="76"/>
    </row>
    <row r="525" spans="19:26" ht="21" customHeight="1">
      <c r="S525" s="226"/>
      <c r="T525" s="219"/>
      <c r="U525" s="219"/>
      <c r="V525" s="227"/>
      <c r="W525" s="228"/>
      <c r="X525" s="229"/>
      <c r="Y525" s="229"/>
      <c r="Z525" s="76"/>
    </row>
    <row r="526" spans="19:26" ht="21" customHeight="1">
      <c r="S526" s="226"/>
      <c r="T526" s="219"/>
      <c r="U526" s="219"/>
      <c r="V526" s="76"/>
      <c r="W526" s="228"/>
      <c r="X526" s="229"/>
      <c r="Y526" s="229"/>
      <c r="Z526" s="76"/>
    </row>
    <row r="527" spans="19:26" ht="21" customHeight="1">
      <c r="S527" s="226"/>
      <c r="T527" s="219"/>
      <c r="U527" s="219"/>
      <c r="V527" s="76"/>
      <c r="W527" s="76"/>
      <c r="X527" s="76"/>
      <c r="Y527" s="76"/>
      <c r="Z527" s="76"/>
    </row>
    <row r="528" spans="19:26" ht="21" customHeight="1">
      <c r="S528" s="226"/>
      <c r="T528" s="219"/>
      <c r="U528" s="219"/>
      <c r="V528" s="76"/>
      <c r="W528" s="76"/>
      <c r="X528" s="76"/>
      <c r="Y528" s="76"/>
      <c r="Z528" s="76"/>
    </row>
    <row r="529" spans="19:26" ht="21" customHeight="1">
      <c r="S529" s="76"/>
      <c r="T529" s="76"/>
      <c r="U529" s="76"/>
      <c r="V529" s="76"/>
      <c r="W529" s="76"/>
      <c r="X529" s="76"/>
      <c r="Y529" s="76"/>
      <c r="Z529" s="76"/>
    </row>
    <row r="530" spans="19:26" ht="21" customHeight="1">
      <c r="S530" s="617"/>
      <c r="T530" s="617"/>
      <c r="U530" s="617"/>
      <c r="V530" s="617"/>
      <c r="W530" s="617"/>
      <c r="X530" s="617"/>
      <c r="Y530" s="617"/>
      <c r="Z530" s="76"/>
    </row>
    <row r="531" spans="19:26" ht="21" customHeight="1">
      <c r="S531" s="76"/>
      <c r="T531" s="76"/>
      <c r="U531" s="76"/>
      <c r="V531" s="76"/>
      <c r="W531" s="76"/>
      <c r="X531" s="76"/>
      <c r="Y531" s="76"/>
      <c r="Z531" s="76"/>
    </row>
    <row r="532" spans="19:26" ht="21" customHeight="1">
      <c r="S532" s="76"/>
      <c r="T532" s="76"/>
      <c r="U532" s="76"/>
      <c r="V532" s="76"/>
      <c r="W532" s="76"/>
      <c r="X532" s="76"/>
      <c r="Y532" s="76"/>
      <c r="Z532" s="76"/>
    </row>
    <row r="533" spans="19:26" ht="21" customHeight="1">
      <c r="S533" s="76"/>
      <c r="T533" s="76"/>
      <c r="U533" s="76"/>
      <c r="V533" s="76"/>
      <c r="W533" s="76"/>
      <c r="X533" s="76"/>
      <c r="Y533" s="76"/>
      <c r="Z533" s="76"/>
    </row>
    <row r="534" spans="19:26" ht="21" customHeight="1">
      <c r="S534" s="76"/>
      <c r="T534" s="76"/>
      <c r="U534" s="76"/>
      <c r="V534" s="76"/>
      <c r="W534" s="76"/>
      <c r="X534" s="76"/>
      <c r="Y534" s="76"/>
      <c r="Z534" s="76"/>
    </row>
    <row r="535" spans="19:26" ht="21" customHeight="1">
      <c r="S535" s="76"/>
      <c r="T535" s="76"/>
      <c r="U535" s="76"/>
      <c r="V535" s="76"/>
      <c r="W535" s="76"/>
      <c r="X535" s="76"/>
      <c r="Y535" s="76"/>
      <c r="Z535" s="76"/>
    </row>
    <row r="536" spans="19:26" ht="21" customHeight="1"/>
    <row r="537" spans="19:26" ht="21" customHeight="1"/>
    <row r="538" spans="19:26" ht="21.75" customHeight="1"/>
    <row r="539" spans="19:26" ht="21.75" customHeight="1"/>
    <row r="540" spans="19:26" ht="21.75" customHeight="1"/>
    <row r="541" spans="19:26" ht="21.75" customHeight="1"/>
    <row r="542" spans="19:26" ht="21.75" customHeight="1"/>
    <row r="543" spans="19:26" ht="21.75" customHeight="1"/>
    <row r="544" spans="19:26" ht="21.75" customHeight="1"/>
    <row r="545" ht="21.75" customHeight="1"/>
    <row r="546" ht="21.75" customHeight="1"/>
    <row r="547" ht="21.75" customHeight="1"/>
    <row r="548" ht="21.75" customHeight="1"/>
    <row r="549" ht="21.75" customHeight="1"/>
    <row r="550" ht="21.75" customHeight="1"/>
    <row r="551" ht="21.75" customHeight="1"/>
    <row r="552" ht="21.75" customHeight="1"/>
    <row r="553" ht="21.75" customHeight="1"/>
    <row r="554" ht="19.5" customHeight="1"/>
    <row r="555" ht="23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1.75" customHeight="1"/>
    <row r="582" ht="21.75" customHeight="1"/>
    <row r="583" ht="21.75" customHeight="1"/>
    <row r="584" ht="21.75" customHeight="1"/>
    <row r="585" ht="21.75" customHeight="1"/>
    <row r="586" ht="21.75" customHeight="1"/>
    <row r="587" ht="21.75" customHeight="1"/>
    <row r="588" ht="21.75" customHeight="1"/>
    <row r="589" ht="21.75" customHeight="1"/>
    <row r="590" ht="21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</sheetData>
  <mergeCells count="2">
    <mergeCell ref="A2:Q5"/>
    <mergeCell ref="S530:Y530"/>
  </mergeCells>
  <pageMargins left="0.86614173228346458" right="0.19685039370078741" top="0.19685039370078741" bottom="0.19685039370078741" header="0" footer="0"/>
  <pageSetup paperSize="9" scale="31" orientation="portrait" verticalDpi="300" r:id="rId1"/>
  <headerFooter alignWithMargins="0">
    <oddFooter>&amp;CWWW.HOMUT-IRK.RU&amp;RСтр.&amp;P</oddFooter>
  </headerFooter>
  <rowBreaks count="4" manualBreakCount="4">
    <brk id="91" max="15" man="1"/>
    <brk id="185" max="15" man="1"/>
    <brk id="280" max="15" man="1"/>
    <brk id="409" max="15" man="1"/>
  </rowBreaks>
  <drawing r:id="rId2"/>
  <legacyDrawing r:id="rId3"/>
  <oleObjects>
    <oleObject progId="Photoshop.Image.7" shapeId="7169" r:id="rId4"/>
    <oleObject progId="Photoshop.Image.7" shapeId="7170" r:id="rId5"/>
    <oleObject progId="Photoshop.Image.7" shapeId="7171" r:id="rId6"/>
    <oleObject progId="Photoshop.Image.7" shapeId="7172" r:id="rId7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J11:R81"/>
  <sheetViews>
    <sheetView workbookViewId="0">
      <selection activeCell="C20" sqref="C20"/>
    </sheetView>
  </sheetViews>
  <sheetFormatPr defaultRowHeight="12.75"/>
  <sheetData>
    <row r="11" spans="10:17" ht="16.5">
      <c r="J11" s="10"/>
      <c r="K11" s="10"/>
      <c r="L11" s="10"/>
      <c r="M11" s="10"/>
      <c r="N11" s="10"/>
      <c r="O11" s="10"/>
      <c r="P11" s="10"/>
      <c r="Q11" s="10"/>
    </row>
    <row r="41" spans="11:18" ht="13.5" thickBot="1"/>
    <row r="42" spans="11:18" ht="19.5" thickBot="1">
      <c r="K42" s="294"/>
      <c r="L42" s="294"/>
      <c r="M42" s="294"/>
      <c r="N42" s="294"/>
      <c r="O42" s="294"/>
      <c r="P42" s="294"/>
      <c r="Q42" s="294"/>
      <c r="R42" s="24"/>
    </row>
    <row r="43" spans="11:18" ht="19.5" thickBot="1">
      <c r="K43" s="294"/>
      <c r="L43" s="294"/>
      <c r="M43" s="294"/>
      <c r="N43" s="294"/>
      <c r="O43" s="294"/>
      <c r="P43" s="294"/>
      <c r="Q43" s="294"/>
      <c r="R43" s="24"/>
    </row>
    <row r="44" spans="11:18" ht="18.75">
      <c r="K44" s="294"/>
      <c r="L44" s="294"/>
      <c r="M44" s="294"/>
      <c r="N44" s="294"/>
      <c r="O44" s="294"/>
      <c r="P44" s="294"/>
      <c r="Q44" s="294"/>
      <c r="R44" s="24"/>
    </row>
    <row r="59" spans="11:18" ht="13.5" thickBot="1"/>
    <row r="60" spans="11:18" ht="18.75">
      <c r="K60" s="294"/>
      <c r="L60" s="294"/>
      <c r="M60" s="294"/>
      <c r="N60" s="294"/>
      <c r="O60" s="294"/>
      <c r="P60" s="294"/>
      <c r="Q60" s="294"/>
      <c r="R60" s="24" t="e">
        <f>Лист1!#REF!*1.4</f>
        <v>#REF!</v>
      </c>
    </row>
    <row r="61" spans="11:18" ht="19.5" thickBot="1">
      <c r="K61" s="294"/>
      <c r="L61" s="294"/>
      <c r="M61" s="294"/>
      <c r="N61" s="294"/>
      <c r="O61" s="294"/>
      <c r="P61" s="294"/>
      <c r="Q61" s="294"/>
      <c r="R61" s="10"/>
    </row>
    <row r="62" spans="11:18" ht="19.5" thickBot="1">
      <c r="K62" s="294"/>
      <c r="L62" s="294"/>
      <c r="M62" s="294"/>
      <c r="N62" s="294"/>
      <c r="O62" s="294"/>
      <c r="P62" s="294"/>
      <c r="Q62" s="294"/>
      <c r="R62" s="63"/>
    </row>
    <row r="63" spans="11:18" ht="38.25" thickBot="1">
      <c r="K63" s="304" t="s">
        <v>117</v>
      </c>
      <c r="L63" s="290" t="s">
        <v>634</v>
      </c>
      <c r="M63" s="293" t="s">
        <v>790</v>
      </c>
      <c r="N63" s="294"/>
      <c r="O63" s="293" t="s">
        <v>791</v>
      </c>
      <c r="P63" s="294"/>
      <c r="Q63" s="293" t="s">
        <v>635</v>
      </c>
      <c r="R63" s="10"/>
    </row>
    <row r="64" spans="11:18" ht="19.5" thickBot="1">
      <c r="K64" s="305" t="s">
        <v>413</v>
      </c>
      <c r="L64" s="281">
        <v>8.734869999999999</v>
      </c>
      <c r="M64" s="283">
        <f t="shared" ref="M64:M80" si="0">CEILING(N64,0.5)</f>
        <v>14.5</v>
      </c>
      <c r="N64" s="281">
        <f t="shared" ref="N64:N79" si="1">L64*1.65</f>
        <v>14.412535499999997</v>
      </c>
      <c r="O64" s="284">
        <f t="shared" ref="O64:O80" si="2">CEILING(P64,0.5)</f>
        <v>13.5</v>
      </c>
      <c r="P64" s="281">
        <f t="shared" ref="P64:P80" si="3">L64*1.5</f>
        <v>13.102304999999998</v>
      </c>
      <c r="Q64" s="285">
        <f t="shared" ref="Q64:Q80" si="4">CEILING(R65,0.5)</f>
        <v>12.5</v>
      </c>
      <c r="R64" s="10"/>
    </row>
    <row r="65" spans="11:18" ht="19.5" thickBot="1">
      <c r="K65" s="306" t="s">
        <v>414</v>
      </c>
      <c r="L65" s="286">
        <v>8.734869999999999</v>
      </c>
      <c r="M65" s="283">
        <f t="shared" si="0"/>
        <v>14.5</v>
      </c>
      <c r="N65" s="281">
        <f t="shared" si="1"/>
        <v>14.412535499999997</v>
      </c>
      <c r="O65" s="284">
        <f t="shared" si="2"/>
        <v>13.5</v>
      </c>
      <c r="P65" s="281">
        <f t="shared" si="3"/>
        <v>13.102304999999998</v>
      </c>
      <c r="Q65" s="285">
        <f t="shared" si="4"/>
        <v>12.5</v>
      </c>
      <c r="R65" s="24">
        <f t="shared" ref="R65:R81" si="5">L64*1.4</f>
        <v>12.228817999999999</v>
      </c>
    </row>
    <row r="66" spans="11:18" ht="19.5" thickBot="1">
      <c r="K66" s="306" t="s">
        <v>415</v>
      </c>
      <c r="L66" s="286">
        <v>8.734869999999999</v>
      </c>
      <c r="M66" s="283">
        <f t="shared" si="0"/>
        <v>14.5</v>
      </c>
      <c r="N66" s="281">
        <f t="shared" si="1"/>
        <v>14.412535499999997</v>
      </c>
      <c r="O66" s="284">
        <f t="shared" si="2"/>
        <v>13.5</v>
      </c>
      <c r="P66" s="281">
        <f t="shared" si="3"/>
        <v>13.102304999999998</v>
      </c>
      <c r="Q66" s="285">
        <f t="shared" si="4"/>
        <v>12.5</v>
      </c>
      <c r="R66" s="24">
        <f t="shared" si="5"/>
        <v>12.228817999999999</v>
      </c>
    </row>
    <row r="67" spans="11:18" ht="19.5" thickBot="1">
      <c r="K67" s="306" t="s">
        <v>416</v>
      </c>
      <c r="L67" s="286">
        <v>8.734869999999999</v>
      </c>
      <c r="M67" s="283">
        <f t="shared" si="0"/>
        <v>14.5</v>
      </c>
      <c r="N67" s="281">
        <f t="shared" si="1"/>
        <v>14.412535499999997</v>
      </c>
      <c r="O67" s="284">
        <f t="shared" si="2"/>
        <v>13.5</v>
      </c>
      <c r="P67" s="281">
        <f t="shared" si="3"/>
        <v>13.102304999999998</v>
      </c>
      <c r="Q67" s="285">
        <f t="shared" si="4"/>
        <v>12.5</v>
      </c>
      <c r="R67" s="24">
        <f t="shared" si="5"/>
        <v>12.228817999999999</v>
      </c>
    </row>
    <row r="68" spans="11:18" ht="19.5" thickBot="1">
      <c r="K68" s="306" t="s">
        <v>417</v>
      </c>
      <c r="L68" s="286">
        <v>8.734869999999999</v>
      </c>
      <c r="M68" s="283">
        <f t="shared" si="0"/>
        <v>14.5</v>
      </c>
      <c r="N68" s="281">
        <f t="shared" si="1"/>
        <v>14.412535499999997</v>
      </c>
      <c r="O68" s="284">
        <f t="shared" si="2"/>
        <v>13.5</v>
      </c>
      <c r="P68" s="281">
        <f t="shared" si="3"/>
        <v>13.102304999999998</v>
      </c>
      <c r="Q68" s="285">
        <f t="shared" si="4"/>
        <v>12.5</v>
      </c>
      <c r="R68" s="24">
        <f t="shared" si="5"/>
        <v>12.228817999999999</v>
      </c>
    </row>
    <row r="69" spans="11:18" ht="19.5" thickBot="1">
      <c r="K69" s="306" t="s">
        <v>418</v>
      </c>
      <c r="L69" s="286">
        <v>9.9776600000000002</v>
      </c>
      <c r="M69" s="283">
        <f t="shared" si="0"/>
        <v>16.5</v>
      </c>
      <c r="N69" s="281">
        <f t="shared" si="1"/>
        <v>16.463138999999998</v>
      </c>
      <c r="O69" s="284">
        <f t="shared" si="2"/>
        <v>15</v>
      </c>
      <c r="P69" s="281">
        <f t="shared" si="3"/>
        <v>14.96649</v>
      </c>
      <c r="Q69" s="285">
        <f t="shared" si="4"/>
        <v>14</v>
      </c>
      <c r="R69" s="24">
        <f t="shared" si="5"/>
        <v>12.228817999999999</v>
      </c>
    </row>
    <row r="70" spans="11:18" ht="19.5" thickBot="1">
      <c r="K70" s="306" t="s">
        <v>419</v>
      </c>
      <c r="L70" s="286">
        <v>9.9776600000000002</v>
      </c>
      <c r="M70" s="283">
        <f t="shared" si="0"/>
        <v>16.5</v>
      </c>
      <c r="N70" s="281">
        <f t="shared" si="1"/>
        <v>16.463138999999998</v>
      </c>
      <c r="O70" s="284">
        <f t="shared" si="2"/>
        <v>15</v>
      </c>
      <c r="P70" s="281">
        <f t="shared" si="3"/>
        <v>14.96649</v>
      </c>
      <c r="Q70" s="285">
        <f t="shared" si="4"/>
        <v>14</v>
      </c>
      <c r="R70" s="24">
        <f t="shared" si="5"/>
        <v>13.968724</v>
      </c>
    </row>
    <row r="71" spans="11:18" ht="19.5" thickBot="1">
      <c r="K71" s="306" t="s">
        <v>420</v>
      </c>
      <c r="L71" s="286">
        <v>9.9776600000000002</v>
      </c>
      <c r="M71" s="283">
        <f t="shared" si="0"/>
        <v>16.5</v>
      </c>
      <c r="N71" s="281">
        <f t="shared" si="1"/>
        <v>16.463138999999998</v>
      </c>
      <c r="O71" s="284">
        <f t="shared" si="2"/>
        <v>15</v>
      </c>
      <c r="P71" s="281">
        <f t="shared" si="3"/>
        <v>14.96649</v>
      </c>
      <c r="Q71" s="285">
        <f t="shared" si="4"/>
        <v>14</v>
      </c>
      <c r="R71" s="24">
        <f t="shared" si="5"/>
        <v>13.968724</v>
      </c>
    </row>
    <row r="72" spans="11:18" ht="19.5" thickBot="1">
      <c r="K72" s="306" t="s">
        <v>421</v>
      </c>
      <c r="L72" s="286">
        <v>10.619670000000001</v>
      </c>
      <c r="M72" s="283">
        <f t="shared" si="0"/>
        <v>18</v>
      </c>
      <c r="N72" s="281">
        <f t="shared" si="1"/>
        <v>17.5224555</v>
      </c>
      <c r="O72" s="284">
        <f t="shared" si="2"/>
        <v>16</v>
      </c>
      <c r="P72" s="281">
        <f t="shared" si="3"/>
        <v>15.929505000000002</v>
      </c>
      <c r="Q72" s="285">
        <f t="shared" si="4"/>
        <v>15</v>
      </c>
      <c r="R72" s="24">
        <f t="shared" si="5"/>
        <v>13.968724</v>
      </c>
    </row>
    <row r="73" spans="11:18" ht="19.5" thickBot="1">
      <c r="K73" s="306" t="s">
        <v>422</v>
      </c>
      <c r="L73" s="286">
        <v>12.910880000000002</v>
      </c>
      <c r="M73" s="283">
        <f t="shared" si="0"/>
        <v>21.5</v>
      </c>
      <c r="N73" s="281">
        <f t="shared" si="1"/>
        <v>21.302952000000001</v>
      </c>
      <c r="O73" s="284">
        <f t="shared" si="2"/>
        <v>19.5</v>
      </c>
      <c r="P73" s="281">
        <f t="shared" si="3"/>
        <v>19.366320000000002</v>
      </c>
      <c r="Q73" s="285">
        <f t="shared" si="4"/>
        <v>18.5</v>
      </c>
      <c r="R73" s="24">
        <f t="shared" si="5"/>
        <v>14.867538</v>
      </c>
    </row>
    <row r="74" spans="11:18" ht="19.5" thickBot="1">
      <c r="K74" s="306" t="s">
        <v>423</v>
      </c>
      <c r="L74" s="286">
        <v>12.910880000000002</v>
      </c>
      <c r="M74" s="283">
        <f t="shared" si="0"/>
        <v>21.5</v>
      </c>
      <c r="N74" s="281">
        <f t="shared" si="1"/>
        <v>21.302952000000001</v>
      </c>
      <c r="O74" s="284">
        <f t="shared" si="2"/>
        <v>19.5</v>
      </c>
      <c r="P74" s="281">
        <f t="shared" si="3"/>
        <v>19.366320000000002</v>
      </c>
      <c r="Q74" s="285">
        <f t="shared" si="4"/>
        <v>18.5</v>
      </c>
      <c r="R74" s="24">
        <f t="shared" si="5"/>
        <v>18.075232000000003</v>
      </c>
    </row>
    <row r="75" spans="11:18" ht="19.5" thickBot="1">
      <c r="K75" s="306" t="s">
        <v>424</v>
      </c>
      <c r="L75" s="286">
        <v>12.910880000000002</v>
      </c>
      <c r="M75" s="283">
        <f t="shared" si="0"/>
        <v>21.5</v>
      </c>
      <c r="N75" s="281">
        <f t="shared" si="1"/>
        <v>21.302952000000001</v>
      </c>
      <c r="O75" s="284">
        <f t="shared" si="2"/>
        <v>19.5</v>
      </c>
      <c r="P75" s="281">
        <f t="shared" si="3"/>
        <v>19.366320000000002</v>
      </c>
      <c r="Q75" s="285">
        <f t="shared" si="4"/>
        <v>18.5</v>
      </c>
      <c r="R75" s="24">
        <f t="shared" si="5"/>
        <v>18.075232000000003</v>
      </c>
    </row>
    <row r="76" spans="11:18" ht="19.5" thickBot="1">
      <c r="K76" s="306" t="s">
        <v>425</v>
      </c>
      <c r="L76" s="286">
        <v>12.910880000000002</v>
      </c>
      <c r="M76" s="283">
        <f t="shared" si="0"/>
        <v>21.5</v>
      </c>
      <c r="N76" s="281">
        <f t="shared" si="1"/>
        <v>21.302952000000001</v>
      </c>
      <c r="O76" s="284">
        <f t="shared" si="2"/>
        <v>19.5</v>
      </c>
      <c r="P76" s="281">
        <f t="shared" si="3"/>
        <v>19.366320000000002</v>
      </c>
      <c r="Q76" s="285">
        <f t="shared" si="4"/>
        <v>18.5</v>
      </c>
      <c r="R76" s="24">
        <f t="shared" si="5"/>
        <v>18.075232000000003</v>
      </c>
    </row>
    <row r="77" spans="11:18" ht="19.5" thickBot="1">
      <c r="K77" s="306" t="s">
        <v>426</v>
      </c>
      <c r="L77" s="286">
        <v>23.448090000000001</v>
      </c>
      <c r="M77" s="283">
        <f t="shared" si="0"/>
        <v>39</v>
      </c>
      <c r="N77" s="281">
        <f t="shared" si="1"/>
        <v>38.689348500000001</v>
      </c>
      <c r="O77" s="284">
        <f t="shared" si="2"/>
        <v>35.5</v>
      </c>
      <c r="P77" s="281">
        <f t="shared" si="3"/>
        <v>35.172134999999997</v>
      </c>
      <c r="Q77" s="285">
        <f t="shared" si="4"/>
        <v>33</v>
      </c>
      <c r="R77" s="24">
        <f t="shared" si="5"/>
        <v>18.075232000000003</v>
      </c>
    </row>
    <row r="78" spans="11:18" ht="19.5" thickBot="1">
      <c r="K78" s="274" t="s">
        <v>427</v>
      </c>
      <c r="L78" s="286">
        <v>23.448090000000001</v>
      </c>
      <c r="M78" s="283">
        <f t="shared" si="0"/>
        <v>39</v>
      </c>
      <c r="N78" s="281">
        <f t="shared" si="1"/>
        <v>38.689348500000001</v>
      </c>
      <c r="O78" s="284">
        <f t="shared" si="2"/>
        <v>35.5</v>
      </c>
      <c r="P78" s="281">
        <f t="shared" si="3"/>
        <v>35.172134999999997</v>
      </c>
      <c r="Q78" s="285">
        <f t="shared" si="4"/>
        <v>33</v>
      </c>
      <c r="R78" s="24">
        <f t="shared" si="5"/>
        <v>32.827325999999999</v>
      </c>
    </row>
    <row r="79" spans="11:18" ht="19.5" thickBot="1">
      <c r="K79" s="274" t="s">
        <v>428</v>
      </c>
      <c r="L79" s="286">
        <v>23.448090000000001</v>
      </c>
      <c r="M79" s="283">
        <f t="shared" si="0"/>
        <v>39</v>
      </c>
      <c r="N79" s="281">
        <f t="shared" si="1"/>
        <v>38.689348500000001</v>
      </c>
      <c r="O79" s="284">
        <f t="shared" si="2"/>
        <v>35.5</v>
      </c>
      <c r="P79" s="281">
        <f t="shared" si="3"/>
        <v>35.172134999999997</v>
      </c>
      <c r="Q79" s="285">
        <f t="shared" si="4"/>
        <v>33</v>
      </c>
      <c r="R79" s="24">
        <f t="shared" si="5"/>
        <v>32.827325999999999</v>
      </c>
    </row>
    <row r="80" spans="11:18" ht="19.5" thickBot="1">
      <c r="K80" s="276" t="s">
        <v>429</v>
      </c>
      <c r="L80" s="288">
        <v>23.448090000000001</v>
      </c>
      <c r="M80" s="310">
        <f t="shared" si="0"/>
        <v>36.5</v>
      </c>
      <c r="N80" s="281">
        <f>L80*1.55</f>
        <v>36.344539500000003</v>
      </c>
      <c r="O80" s="301">
        <f t="shared" si="2"/>
        <v>35.5</v>
      </c>
      <c r="P80" s="281">
        <f t="shared" si="3"/>
        <v>35.172134999999997</v>
      </c>
      <c r="Q80" s="302">
        <f t="shared" si="4"/>
        <v>33</v>
      </c>
      <c r="R80" s="24">
        <f t="shared" si="5"/>
        <v>32.827325999999999</v>
      </c>
    </row>
    <row r="81" spans="11:18" ht="18.75">
      <c r="K81" s="294"/>
      <c r="L81" s="294"/>
      <c r="M81" s="294"/>
      <c r="N81" s="294"/>
      <c r="O81" s="294"/>
      <c r="P81" s="294"/>
      <c r="Q81" s="294"/>
      <c r="R81" s="24">
        <f t="shared" si="5"/>
        <v>32.827325999999999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Лист1</vt:lpstr>
      <vt:lpstr>Лист1 (2)</vt:lpstr>
      <vt:lpstr>Лист2</vt:lpstr>
      <vt:lpstr>Лист3</vt:lpstr>
      <vt:lpstr>Лист4</vt:lpstr>
      <vt:lpstr>Лист5</vt:lpstr>
      <vt:lpstr>Лист6</vt:lpstr>
      <vt:lpstr>Лист1!Область_печати</vt:lpstr>
      <vt:lpstr>'Лист1 (2)'!Область_печати</vt:lpstr>
    </vt:vector>
  </TitlesOfParts>
  <Company>mx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Бухгалтер</cp:lastModifiedBy>
  <cp:lastPrinted>2014-05-23T06:02:08Z</cp:lastPrinted>
  <dcterms:created xsi:type="dcterms:W3CDTF">2005-10-11T08:02:45Z</dcterms:created>
  <dcterms:modified xsi:type="dcterms:W3CDTF">2015-02-12T03:24:22Z</dcterms:modified>
</cp:coreProperties>
</file>